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6120" tabRatio="500" activeTab="1"/>
  </bookViews>
  <sheets>
    <sheet name="Rent vs Buy - Louisville" sheetId="2" r:id="rId1"/>
    <sheet name="Rent vs Buy - Portland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3" l="1"/>
  <c r="B22" i="3"/>
  <c r="B23" i="3"/>
  <c r="B11" i="3"/>
  <c r="B14" i="3"/>
  <c r="B15" i="3"/>
  <c r="B16" i="3"/>
  <c r="B17" i="3"/>
  <c r="B18" i="3"/>
  <c r="B10" i="3"/>
  <c r="B22" i="2"/>
  <c r="B4" i="2"/>
  <c r="B23" i="2"/>
  <c r="B11" i="2"/>
  <c r="B14" i="2"/>
  <c r="B15" i="2"/>
  <c r="B17" i="2"/>
  <c r="B16" i="2"/>
  <c r="B18" i="2"/>
  <c r="B10" i="2"/>
</calcChain>
</file>

<file path=xl/sharedStrings.xml><?xml version="1.0" encoding="utf-8"?>
<sst xmlns="http://schemas.openxmlformats.org/spreadsheetml/2006/main" count="42" uniqueCount="22">
  <si>
    <t>HOUSEMAX</t>
  </si>
  <si>
    <t>MILLAGE</t>
  </si>
  <si>
    <t>INSURANCE</t>
  </si>
  <si>
    <t>GROSS</t>
  </si>
  <si>
    <t>RATE</t>
  </si>
  <si>
    <t>PITI TARGET</t>
  </si>
  <si>
    <t>ACTUAL PITI</t>
  </si>
  <si>
    <t>TIME</t>
  </si>
  <si>
    <t>TOTAL PITI OVER TIME</t>
  </si>
  <si>
    <t>MAINT</t>
  </si>
  <si>
    <t>TOTAL MAINT OVER TIME</t>
  </si>
  <si>
    <t>REALTOR COMMISSION</t>
  </si>
  <si>
    <t>LESS INCREASED EQUITY AT SALE (*)</t>
  </si>
  <si>
    <t>NET COST OWNERSHIP OVER TIME</t>
  </si>
  <si>
    <t>RENT</t>
  </si>
  <si>
    <t>TOTAL COST RENTING OVER TIME</t>
  </si>
  <si>
    <t>MONTHS - RENT - HOUSE - COST</t>
  </si>
  <si>
    <t>Rent or Buy: Louisville</t>
  </si>
  <si>
    <t>Rent or Buy: Portland</t>
  </si>
  <si>
    <t>(*) For simplification purposes, assumes straight-line mortgage amortization</t>
  </si>
  <si>
    <t>Also for simplification purposes, the model assumes that rent increases match housing</t>
  </si>
  <si>
    <t>price appreciation, and therefore excludes each from the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</si>
</sst>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0" fontId="0" fillId="0" borderId="1" xfId="0" applyBorder="1"/>
    <xf numFmtId="164" fontId="0" fillId="0" borderId="1" xfId="1" applyNumberFormat="1" applyFont="1" applyBorder="1"/>
    <xf numFmtId="164" fontId="0" fillId="0" borderId="0" xfId="0" applyNumberFormat="1"/>
    <xf numFmtId="1" fontId="0" fillId="0" borderId="0" xfId="0" applyNumberFormat="1"/>
    <xf numFmtId="8" fontId="0" fillId="0" borderId="0" xfId="0" applyNumberFormat="1"/>
    <xf numFmtId="165" fontId="0" fillId="0" borderId="1" xfId="2" applyNumberFormat="1" applyFont="1" applyBorder="1"/>
    <xf numFmtId="38" fontId="0" fillId="0" borderId="0" xfId="0" applyNumberFormat="1"/>
    <xf numFmtId="0" fontId="0" fillId="0" borderId="0" xfId="0" applyFill="1" applyBorder="1"/>
    <xf numFmtId="164" fontId="0" fillId="0" borderId="1" xfId="0" applyNumberFormat="1" applyBorder="1"/>
    <xf numFmtId="164" fontId="4" fillId="0" borderId="0" xfId="0" applyNumberFormat="1" applyFont="1"/>
    <xf numFmtId="0" fontId="5" fillId="0" borderId="0" xfId="0" applyFont="1"/>
  </cellXfs>
  <cellStyles count="35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showRuler="0" workbookViewId="0">
      <selection activeCell="A26" sqref="A26:A28"/>
    </sheetView>
  </sheetViews>
  <sheetFormatPr baseColWidth="10" defaultRowHeight="15" x14ac:dyDescent="0"/>
  <cols>
    <col min="1" max="1" width="35" bestFit="1" customWidth="1"/>
    <col min="2" max="2" width="12.5" bestFit="1" customWidth="1"/>
  </cols>
  <sheetData>
    <row r="1" spans="1:2">
      <c r="A1" s="13" t="s">
        <v>17</v>
      </c>
    </row>
    <row r="3" spans="1:2">
      <c r="A3" t="s">
        <v>7</v>
      </c>
      <c r="B3">
        <v>2</v>
      </c>
    </row>
    <row r="4" spans="1:2">
      <c r="A4" t="s">
        <v>16</v>
      </c>
      <c r="B4">
        <f>155</f>
        <v>155</v>
      </c>
    </row>
    <row r="5" spans="1:2">
      <c r="A5" t="s">
        <v>9</v>
      </c>
      <c r="B5" s="2">
        <v>0.01</v>
      </c>
    </row>
    <row r="6" spans="1:2">
      <c r="A6" t="s">
        <v>3</v>
      </c>
      <c r="B6" s="1">
        <v>180000</v>
      </c>
    </row>
    <row r="7" spans="1:2">
      <c r="A7" t="s">
        <v>4</v>
      </c>
      <c r="B7" s="2">
        <v>3.9E-2</v>
      </c>
    </row>
    <row r="8" spans="1:2">
      <c r="A8" t="s">
        <v>1</v>
      </c>
      <c r="B8" s="2">
        <v>1.0999999999999999E-2</v>
      </c>
    </row>
    <row r="9" spans="1:2">
      <c r="A9" s="3" t="s">
        <v>2</v>
      </c>
      <c r="B9" s="8">
        <v>5.0000000000000001E-3</v>
      </c>
    </row>
    <row r="10" spans="1:2">
      <c r="A10" t="s">
        <v>5</v>
      </c>
      <c r="B10" s="1">
        <f>0.28*B6/12*-1</f>
        <v>-4200.0000000000009</v>
      </c>
    </row>
    <row r="11" spans="1:2">
      <c r="A11" s="3" t="s">
        <v>6</v>
      </c>
      <c r="B11" s="4">
        <f>(PMT(B7/12,360,B12/1.25,0,1))-(B12*B8/12)-(B12*B9/12)</f>
        <v>-4199.9999999999964</v>
      </c>
    </row>
    <row r="12" spans="1:2">
      <c r="A12" t="s">
        <v>0</v>
      </c>
      <c r="B12" s="1">
        <v>824425.72073897708</v>
      </c>
    </row>
    <row r="14" spans="1:2">
      <c r="A14" t="s">
        <v>8</v>
      </c>
      <c r="B14" s="1">
        <f>B3*B11*12</f>
        <v>-100799.99999999991</v>
      </c>
    </row>
    <row r="15" spans="1:2">
      <c r="A15" t="s">
        <v>10</v>
      </c>
      <c r="B15" s="5">
        <f>B3*B5*B12*-1</f>
        <v>-16488.514414779544</v>
      </c>
    </row>
    <row r="16" spans="1:2">
      <c r="A16" t="s">
        <v>11</v>
      </c>
      <c r="B16" s="5">
        <f>0.06*B12*-1</f>
        <v>-49465.543244338623</v>
      </c>
    </row>
    <row r="17" spans="1:2">
      <c r="A17" s="3" t="s">
        <v>12</v>
      </c>
      <c r="B17" s="4">
        <f>(0.8*B12)*(B3/30)</f>
        <v>43969.371772745442</v>
      </c>
    </row>
    <row r="18" spans="1:2">
      <c r="A18" s="10" t="s">
        <v>13</v>
      </c>
      <c r="B18" s="9">
        <f>SUM(B14:B17)</f>
        <v>-122784.68588637264</v>
      </c>
    </row>
    <row r="19" spans="1:2">
      <c r="B19" s="7"/>
    </row>
    <row r="22" spans="1:2">
      <c r="A22" s="3" t="s">
        <v>14</v>
      </c>
      <c r="B22" s="11">
        <f>B12/B4*-1</f>
        <v>-5318.8756176708202</v>
      </c>
    </row>
    <row r="23" spans="1:2">
      <c r="A23" t="s">
        <v>15</v>
      </c>
      <c r="B23" s="12">
        <f>B22*12*B3</f>
        <v>-127653.01482409969</v>
      </c>
    </row>
    <row r="26" spans="1:2">
      <c r="A26" t="s">
        <v>19</v>
      </c>
    </row>
    <row r="27" spans="1:2">
      <c r="A27" t="s">
        <v>20</v>
      </c>
    </row>
    <row r="28" spans="1:2">
      <c r="A28" t="s">
        <v>21</v>
      </c>
    </row>
  </sheetData>
  <phoneticPr fontId="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showRuler="0" workbookViewId="0">
      <selection activeCell="A31" sqref="A31"/>
    </sheetView>
  </sheetViews>
  <sheetFormatPr baseColWidth="10" defaultRowHeight="15" x14ac:dyDescent="0"/>
  <cols>
    <col min="1" max="1" width="35" bestFit="1" customWidth="1"/>
    <col min="2" max="2" width="12.5" bestFit="1" customWidth="1"/>
  </cols>
  <sheetData>
    <row r="1" spans="1:2">
      <c r="A1" s="13" t="s">
        <v>18</v>
      </c>
    </row>
    <row r="3" spans="1:2">
      <c r="A3" t="s">
        <v>7</v>
      </c>
      <c r="B3">
        <v>2</v>
      </c>
    </row>
    <row r="4" spans="1:2">
      <c r="A4" t="s">
        <v>16</v>
      </c>
      <c r="B4" s="6">
        <f>280</f>
        <v>280</v>
      </c>
    </row>
    <row r="5" spans="1:2">
      <c r="A5" t="s">
        <v>9</v>
      </c>
      <c r="B5" s="2">
        <v>0.01</v>
      </c>
    </row>
    <row r="6" spans="1:2">
      <c r="A6" t="s">
        <v>3</v>
      </c>
      <c r="B6" s="1">
        <v>240000</v>
      </c>
    </row>
    <row r="7" spans="1:2">
      <c r="A7" t="s">
        <v>4</v>
      </c>
      <c r="B7" s="2">
        <v>3.9E-2</v>
      </c>
    </row>
    <row r="8" spans="1:2">
      <c r="A8" t="s">
        <v>1</v>
      </c>
      <c r="B8" s="2">
        <v>2.4E-2</v>
      </c>
    </row>
    <row r="9" spans="1:2">
      <c r="A9" s="3" t="s">
        <v>2</v>
      </c>
      <c r="B9" s="8">
        <v>5.0000000000000001E-3</v>
      </c>
    </row>
    <row r="10" spans="1:2">
      <c r="A10" t="s">
        <v>5</v>
      </c>
      <c r="B10" s="1">
        <f>0.28*B6/12*-1</f>
        <v>-5600</v>
      </c>
    </row>
    <row r="11" spans="1:2">
      <c r="A11" s="3" t="s">
        <v>6</v>
      </c>
      <c r="B11" s="4">
        <f>(PMT(B7/12,360,B12/1.25,0,1))-(B12*B8/12)-(B12*B9/12)</f>
        <v>-5600.0000000000009</v>
      </c>
    </row>
    <row r="12" spans="1:2">
      <c r="A12" t="s">
        <v>0</v>
      </c>
      <c r="B12" s="1">
        <v>906473.22417525412</v>
      </c>
    </row>
    <row r="14" spans="1:2">
      <c r="A14" t="s">
        <v>8</v>
      </c>
      <c r="B14" s="1">
        <f>B3*B11*12</f>
        <v>-134400.00000000003</v>
      </c>
    </row>
    <row r="15" spans="1:2">
      <c r="A15" t="s">
        <v>10</v>
      </c>
      <c r="B15" s="5">
        <f>B3*B5*B12*-1</f>
        <v>-18129.464483505082</v>
      </c>
    </row>
    <row r="16" spans="1:2">
      <c r="A16" t="s">
        <v>11</v>
      </c>
      <c r="B16" s="5">
        <f>0.06*B12*-1</f>
        <v>-54388.393450515243</v>
      </c>
    </row>
    <row r="17" spans="1:2">
      <c r="A17" s="3" t="s">
        <v>12</v>
      </c>
      <c r="B17" s="4">
        <f>(0.8*B12)*(B3/30)</f>
        <v>48345.238622680219</v>
      </c>
    </row>
    <row r="18" spans="1:2">
      <c r="A18" s="10" t="s">
        <v>13</v>
      </c>
      <c r="B18" s="9">
        <f>SUM(B14:B17)</f>
        <v>-158572.61931134012</v>
      </c>
    </row>
    <row r="19" spans="1:2">
      <c r="B19" s="7"/>
    </row>
    <row r="22" spans="1:2">
      <c r="A22" s="3" t="s">
        <v>14</v>
      </c>
      <c r="B22" s="11">
        <f>B12/B4*-1</f>
        <v>-3237.4043720544792</v>
      </c>
    </row>
    <row r="23" spans="1:2">
      <c r="A23" t="s">
        <v>15</v>
      </c>
      <c r="B23" s="12">
        <f>B22*12*B3</f>
        <v>-77697.704929307496</v>
      </c>
    </row>
    <row r="26" spans="1:2">
      <c r="A26" t="s">
        <v>19</v>
      </c>
    </row>
    <row r="27" spans="1:2">
      <c r="A27" t="s">
        <v>20</v>
      </c>
    </row>
    <row r="28" spans="1:2">
      <c r="A28" t="s">
        <v>21</v>
      </c>
    </row>
  </sheetData>
  <phoneticPr fontId="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Rent vs Buy - Louisville</vt:lpstr>
      <vt:lpstr>Rent vs Buy - Portland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 Ruml</dc:creator>
  <cp:lastModifiedBy>Carter Ruml</cp:lastModifiedBy>
  <cp:lastPrinted>2015-03-22T15:18:56Z</cp:lastPrinted>
  <dcterms:created xsi:type="dcterms:W3CDTF">2015-03-21T17:32:59Z</dcterms:created>
  <dcterms:modified xsi:type="dcterms:W3CDTF">2015-03-22T16:06:52Z</dcterms:modified>
</cp:coreProperties>
</file>