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8040" yWindow="0" windowWidth="25600" windowHeight="16080" tabRatio="500"/>
  </bookViews>
  <sheets>
    <sheet name="Low Cost" sheetId="1" r:id="rId1"/>
    <sheet name="High Cost" sheetId="2" r:id="rId2"/>
    <sheet name="Mid Cost" sheetId="3" r:id="rId3"/>
    <sheet name="Behavioral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9" i="4" l="1"/>
  <c r="E78" i="2"/>
  <c r="E78" i="3"/>
  <c r="E78" i="1"/>
  <c r="J12" i="1"/>
  <c r="J11" i="1"/>
  <c r="C65" i="4"/>
  <c r="B65" i="4"/>
  <c r="C56" i="4"/>
  <c r="C57" i="4"/>
  <c r="C58" i="4"/>
  <c r="C59" i="4"/>
  <c r="C60" i="4"/>
  <c r="C61" i="4"/>
  <c r="C62" i="4"/>
  <c r="C63" i="4"/>
  <c r="C64" i="4"/>
  <c r="B56" i="4"/>
  <c r="B57" i="4"/>
  <c r="B58" i="4"/>
  <c r="B59" i="4"/>
  <c r="B60" i="4"/>
  <c r="B61" i="4"/>
  <c r="B62" i="4"/>
  <c r="B63" i="4"/>
  <c r="B64" i="4"/>
  <c r="B5" i="4"/>
  <c r="B4" i="4"/>
  <c r="C10" i="4"/>
  <c r="D10" i="4"/>
  <c r="E10" i="4"/>
  <c r="F10" i="4"/>
  <c r="B11" i="4"/>
  <c r="C11" i="4"/>
  <c r="D11" i="4"/>
  <c r="E11" i="4"/>
  <c r="F11" i="4"/>
  <c r="B12" i="4"/>
  <c r="C12" i="4"/>
  <c r="D12" i="4"/>
  <c r="E12" i="4"/>
  <c r="F12" i="4"/>
  <c r="B13" i="4"/>
  <c r="C13" i="4"/>
  <c r="D13" i="4"/>
  <c r="E13" i="4"/>
  <c r="F13" i="4"/>
  <c r="B14" i="4"/>
  <c r="C14" i="4"/>
  <c r="D14" i="4"/>
  <c r="E14" i="4"/>
  <c r="F14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B30" i="4"/>
  <c r="C30" i="4"/>
  <c r="D30" i="4"/>
  <c r="E30" i="4"/>
  <c r="F30" i="4"/>
  <c r="B31" i="4"/>
  <c r="C31" i="4"/>
  <c r="D31" i="4"/>
  <c r="E31" i="4"/>
  <c r="F31" i="4"/>
  <c r="B32" i="4"/>
  <c r="C32" i="4"/>
  <c r="D32" i="4"/>
  <c r="E32" i="4"/>
  <c r="F32" i="4"/>
  <c r="B33" i="4"/>
  <c r="C33" i="4"/>
  <c r="D33" i="4"/>
  <c r="E33" i="4"/>
  <c r="F33" i="4"/>
  <c r="B34" i="4"/>
  <c r="C34" i="4"/>
  <c r="D34" i="4"/>
  <c r="E34" i="4"/>
  <c r="F34" i="4"/>
  <c r="B35" i="4"/>
  <c r="C35" i="4"/>
  <c r="D35" i="4"/>
  <c r="E35" i="4"/>
  <c r="F35" i="4"/>
  <c r="B36" i="4"/>
  <c r="C36" i="4"/>
  <c r="D36" i="4"/>
  <c r="E36" i="4"/>
  <c r="F36" i="4"/>
  <c r="B37" i="4"/>
  <c r="C37" i="4"/>
  <c r="D37" i="4"/>
  <c r="E37" i="4"/>
  <c r="F37" i="4"/>
  <c r="B38" i="4"/>
  <c r="C38" i="4"/>
  <c r="D38" i="4"/>
  <c r="E38" i="4"/>
  <c r="F38" i="4"/>
  <c r="B39" i="4"/>
  <c r="C39" i="4"/>
  <c r="D39" i="4"/>
  <c r="E39" i="4"/>
  <c r="F39" i="4"/>
  <c r="B40" i="4"/>
  <c r="C40" i="4"/>
  <c r="D40" i="4"/>
  <c r="E40" i="4"/>
  <c r="F40" i="4"/>
  <c r="B41" i="4"/>
  <c r="C41" i="4"/>
  <c r="D41" i="4"/>
  <c r="E41" i="4"/>
  <c r="F41" i="4"/>
  <c r="B42" i="4"/>
  <c r="C42" i="4"/>
  <c r="D42" i="4"/>
  <c r="E42" i="4"/>
  <c r="F42" i="4"/>
  <c r="B43" i="4"/>
  <c r="C43" i="4"/>
  <c r="D43" i="4"/>
  <c r="E43" i="4"/>
  <c r="F43" i="4"/>
  <c r="B44" i="4"/>
  <c r="C44" i="4"/>
  <c r="D44" i="4"/>
  <c r="E44" i="4"/>
  <c r="F44" i="4"/>
  <c r="B45" i="4"/>
  <c r="C45" i="4"/>
  <c r="D45" i="4"/>
  <c r="E45" i="4"/>
  <c r="F45" i="4"/>
  <c r="B46" i="4"/>
  <c r="C46" i="4"/>
  <c r="D46" i="4"/>
  <c r="E46" i="4"/>
  <c r="F46" i="4"/>
  <c r="B47" i="4"/>
  <c r="C47" i="4"/>
  <c r="D47" i="4"/>
  <c r="E47" i="4"/>
  <c r="F47" i="4"/>
  <c r="B48" i="4"/>
  <c r="C48" i="4"/>
  <c r="D48" i="4"/>
  <c r="E48" i="4"/>
  <c r="F48" i="4"/>
  <c r="B49" i="4"/>
  <c r="C49" i="4"/>
  <c r="D49" i="4"/>
  <c r="E49" i="4"/>
  <c r="F49" i="4"/>
  <c r="B50" i="4"/>
  <c r="C50" i="4"/>
  <c r="D50" i="4"/>
  <c r="E50" i="4"/>
  <c r="F50" i="4"/>
  <c r="B51" i="4"/>
  <c r="C51" i="4"/>
  <c r="D51" i="4"/>
  <c r="E51" i="4"/>
  <c r="F51" i="4"/>
  <c r="B52" i="4"/>
  <c r="C52" i="4"/>
  <c r="D52" i="4"/>
  <c r="E52" i="4"/>
  <c r="F52" i="4"/>
  <c r="B53" i="4"/>
  <c r="C53" i="4"/>
  <c r="D53" i="4"/>
  <c r="E53" i="4"/>
  <c r="F53" i="4"/>
  <c r="B54" i="4"/>
  <c r="C54" i="4"/>
  <c r="D54" i="4"/>
  <c r="E54" i="4"/>
  <c r="F54" i="4"/>
  <c r="B55" i="4"/>
  <c r="C55" i="4"/>
  <c r="D55" i="4"/>
  <c r="E55" i="4"/>
  <c r="F55" i="4"/>
  <c r="D56" i="4"/>
  <c r="E56" i="4"/>
  <c r="F56" i="4"/>
  <c r="D57" i="4"/>
  <c r="E57" i="4"/>
  <c r="F57" i="4"/>
  <c r="D58" i="4"/>
  <c r="E58" i="4"/>
  <c r="F58" i="4"/>
  <c r="D59" i="4"/>
  <c r="E59" i="4"/>
  <c r="F59" i="4"/>
  <c r="D60" i="4"/>
  <c r="E60" i="4"/>
  <c r="F60" i="4"/>
  <c r="D61" i="4"/>
  <c r="E61" i="4"/>
  <c r="F61" i="4"/>
  <c r="D62" i="4"/>
  <c r="E62" i="4"/>
  <c r="F62" i="4"/>
  <c r="D63" i="4"/>
  <c r="E63" i="4"/>
  <c r="F63" i="4"/>
  <c r="D64" i="4"/>
  <c r="E64" i="4"/>
  <c r="F64" i="4"/>
  <c r="D65" i="4"/>
  <c r="E65" i="4"/>
  <c r="F65" i="4"/>
  <c r="B66" i="4"/>
  <c r="C66" i="4"/>
  <c r="D66" i="4"/>
  <c r="E66" i="4"/>
  <c r="F66" i="4"/>
  <c r="B67" i="4"/>
  <c r="C67" i="4"/>
  <c r="D67" i="4"/>
  <c r="E67" i="4"/>
  <c r="F67" i="4"/>
  <c r="B68" i="4"/>
  <c r="C68" i="4"/>
  <c r="D68" i="4"/>
  <c r="E68" i="4"/>
  <c r="F68" i="4"/>
  <c r="B69" i="4"/>
  <c r="C69" i="4"/>
  <c r="D69" i="4"/>
  <c r="E69" i="4"/>
  <c r="F69" i="4"/>
  <c r="B70" i="4"/>
  <c r="C70" i="4"/>
  <c r="D70" i="4"/>
  <c r="E70" i="4"/>
  <c r="F70" i="4"/>
  <c r="B71" i="4"/>
  <c r="C71" i="4"/>
  <c r="D71" i="4"/>
  <c r="E71" i="4"/>
  <c r="F71" i="4"/>
  <c r="B72" i="4"/>
  <c r="C72" i="4"/>
  <c r="D72" i="4"/>
  <c r="E72" i="4"/>
  <c r="F72" i="4"/>
  <c r="B73" i="4"/>
  <c r="C73" i="4"/>
  <c r="D73" i="4"/>
  <c r="E73" i="4"/>
  <c r="F73" i="4"/>
  <c r="B74" i="4"/>
  <c r="C74" i="4"/>
  <c r="D74" i="4"/>
  <c r="E74" i="4"/>
  <c r="F74" i="4"/>
  <c r="B75" i="4"/>
  <c r="C75" i="4"/>
  <c r="D75" i="4"/>
  <c r="E75" i="4"/>
  <c r="F75" i="4"/>
  <c r="B76" i="4"/>
  <c r="C76" i="4"/>
  <c r="D76" i="4"/>
  <c r="E76" i="4"/>
  <c r="F76" i="4"/>
  <c r="B77" i="4"/>
  <c r="C77" i="4"/>
  <c r="D77" i="4"/>
  <c r="E77" i="4"/>
  <c r="F77" i="4"/>
  <c r="B78" i="4"/>
  <c r="C78" i="4"/>
  <c r="D78" i="4"/>
  <c r="E78" i="4"/>
  <c r="F78" i="4"/>
  <c r="B56" i="3"/>
  <c r="C56" i="3"/>
  <c r="C57" i="3"/>
  <c r="C58" i="3"/>
  <c r="B57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58" i="3"/>
  <c r="C54" i="1"/>
  <c r="C55" i="3"/>
  <c r="B55" i="3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B54" i="3"/>
  <c r="C54" i="3"/>
  <c r="D54" i="3"/>
  <c r="E54" i="3"/>
  <c r="F54" i="3"/>
  <c r="D55" i="3"/>
  <c r="E55" i="3"/>
  <c r="F55" i="3"/>
  <c r="D56" i="3"/>
  <c r="E56" i="3"/>
  <c r="F56" i="3"/>
  <c r="D57" i="3"/>
  <c r="E57" i="3"/>
  <c r="F57" i="3"/>
  <c r="D58" i="3"/>
  <c r="E58" i="3"/>
  <c r="F58" i="3"/>
  <c r="C59" i="3"/>
  <c r="D59" i="3"/>
  <c r="E59" i="3"/>
  <c r="F59" i="3"/>
  <c r="C60" i="3"/>
  <c r="D60" i="3"/>
  <c r="E60" i="3"/>
  <c r="F60" i="3"/>
  <c r="C61" i="3"/>
  <c r="D61" i="3"/>
  <c r="E61" i="3"/>
  <c r="F61" i="3"/>
  <c r="C62" i="3"/>
  <c r="D62" i="3"/>
  <c r="E62" i="3"/>
  <c r="F62" i="3"/>
  <c r="C63" i="3"/>
  <c r="D63" i="3"/>
  <c r="E63" i="3"/>
  <c r="F63" i="3"/>
  <c r="C64" i="3"/>
  <c r="D64" i="3"/>
  <c r="E64" i="3"/>
  <c r="F64" i="3"/>
  <c r="C65" i="3"/>
  <c r="D65" i="3"/>
  <c r="E65" i="3"/>
  <c r="F65" i="3"/>
  <c r="C66" i="3"/>
  <c r="D66" i="3"/>
  <c r="E66" i="3"/>
  <c r="F66" i="3"/>
  <c r="C67" i="3"/>
  <c r="D67" i="3"/>
  <c r="E67" i="3"/>
  <c r="F67" i="3"/>
  <c r="C68" i="3"/>
  <c r="D68" i="3"/>
  <c r="E68" i="3"/>
  <c r="F68" i="3"/>
  <c r="C69" i="3"/>
  <c r="D69" i="3"/>
  <c r="E69" i="3"/>
  <c r="F69" i="3"/>
  <c r="C70" i="3"/>
  <c r="D70" i="3"/>
  <c r="E70" i="3"/>
  <c r="F70" i="3"/>
  <c r="C71" i="3"/>
  <c r="D71" i="3"/>
  <c r="E71" i="3"/>
  <c r="F71" i="3"/>
  <c r="C72" i="3"/>
  <c r="D72" i="3"/>
  <c r="E72" i="3"/>
  <c r="F72" i="3"/>
  <c r="C73" i="3"/>
  <c r="D73" i="3"/>
  <c r="E73" i="3"/>
  <c r="F73" i="3"/>
  <c r="C74" i="3"/>
  <c r="D74" i="3"/>
  <c r="E74" i="3"/>
  <c r="F74" i="3"/>
  <c r="C75" i="3"/>
  <c r="D75" i="3"/>
  <c r="E75" i="3"/>
  <c r="F75" i="3"/>
  <c r="C76" i="3"/>
  <c r="D76" i="3"/>
  <c r="E76" i="3"/>
  <c r="F76" i="3"/>
  <c r="C77" i="3"/>
  <c r="D77" i="3"/>
  <c r="E77" i="3"/>
  <c r="F77" i="3"/>
  <c r="B4" i="3"/>
  <c r="C9" i="3"/>
  <c r="D9" i="3"/>
  <c r="E9" i="3"/>
  <c r="F9" i="3"/>
  <c r="B10" i="3"/>
  <c r="C10" i="3"/>
  <c r="D10" i="3"/>
  <c r="E10" i="3"/>
  <c r="F10" i="3"/>
  <c r="B11" i="3"/>
  <c r="C11" i="3"/>
  <c r="D11" i="3"/>
  <c r="E11" i="3"/>
  <c r="F11" i="3"/>
  <c r="B12" i="3"/>
  <c r="C12" i="3"/>
  <c r="D12" i="3"/>
  <c r="E12" i="3"/>
  <c r="F12" i="3"/>
  <c r="B13" i="3"/>
  <c r="C13" i="3"/>
  <c r="D13" i="3"/>
  <c r="E13" i="3"/>
  <c r="F13" i="3"/>
  <c r="B14" i="3"/>
  <c r="C14" i="3"/>
  <c r="D14" i="3"/>
  <c r="E14" i="3"/>
  <c r="F14" i="3"/>
  <c r="B15" i="3"/>
  <c r="C15" i="3"/>
  <c r="D15" i="3"/>
  <c r="E15" i="3"/>
  <c r="F15" i="3"/>
  <c r="B16" i="3"/>
  <c r="C16" i="3"/>
  <c r="D16" i="3"/>
  <c r="E16" i="3"/>
  <c r="F16" i="3"/>
  <c r="B17" i="3"/>
  <c r="C17" i="3"/>
  <c r="D17" i="3"/>
  <c r="E17" i="3"/>
  <c r="F17" i="3"/>
  <c r="B18" i="3"/>
  <c r="C18" i="3"/>
  <c r="D18" i="3"/>
  <c r="E18" i="3"/>
  <c r="F18" i="3"/>
  <c r="B19" i="3"/>
  <c r="C19" i="3"/>
  <c r="D19" i="3"/>
  <c r="E19" i="3"/>
  <c r="F19" i="3"/>
  <c r="B20" i="3"/>
  <c r="C20" i="3"/>
  <c r="D20" i="3"/>
  <c r="E20" i="3"/>
  <c r="F20" i="3"/>
  <c r="B21" i="3"/>
  <c r="C21" i="3"/>
  <c r="D21" i="3"/>
  <c r="E21" i="3"/>
  <c r="F21" i="3"/>
  <c r="B22" i="3"/>
  <c r="C22" i="3"/>
  <c r="D22" i="3"/>
  <c r="E22" i="3"/>
  <c r="F22" i="3"/>
  <c r="B23" i="3"/>
  <c r="C23" i="3"/>
  <c r="D23" i="3"/>
  <c r="E23" i="3"/>
  <c r="F23" i="3"/>
  <c r="B24" i="3"/>
  <c r="C24" i="3"/>
  <c r="D24" i="3"/>
  <c r="E24" i="3"/>
  <c r="F24" i="3"/>
  <c r="B25" i="3"/>
  <c r="C25" i="3"/>
  <c r="D25" i="3"/>
  <c r="E25" i="3"/>
  <c r="F25" i="3"/>
  <c r="B26" i="3"/>
  <c r="C26" i="3"/>
  <c r="D26" i="3"/>
  <c r="E26" i="3"/>
  <c r="F26" i="3"/>
  <c r="B27" i="3"/>
  <c r="C27" i="3"/>
  <c r="D27" i="3"/>
  <c r="E27" i="3"/>
  <c r="F27" i="3"/>
  <c r="B28" i="3"/>
  <c r="C28" i="3"/>
  <c r="D28" i="3"/>
  <c r="E28" i="3"/>
  <c r="F28" i="3"/>
  <c r="B29" i="3"/>
  <c r="C29" i="3"/>
  <c r="D29" i="3"/>
  <c r="E29" i="3"/>
  <c r="F29" i="3"/>
  <c r="B30" i="3"/>
  <c r="C30" i="3"/>
  <c r="D30" i="3"/>
  <c r="E30" i="3"/>
  <c r="F30" i="3"/>
  <c r="B31" i="3"/>
  <c r="C31" i="3"/>
  <c r="D31" i="3"/>
  <c r="E31" i="3"/>
  <c r="F31" i="3"/>
  <c r="B32" i="3"/>
  <c r="C32" i="3"/>
  <c r="D32" i="3"/>
  <c r="E32" i="3"/>
  <c r="F32" i="3"/>
  <c r="B33" i="3"/>
  <c r="C33" i="3"/>
  <c r="D33" i="3"/>
  <c r="E33" i="3"/>
  <c r="F33" i="3"/>
  <c r="B34" i="3"/>
  <c r="C34" i="3"/>
  <c r="D34" i="3"/>
  <c r="E34" i="3"/>
  <c r="F34" i="3"/>
  <c r="B35" i="3"/>
  <c r="C35" i="3"/>
  <c r="D35" i="3"/>
  <c r="E35" i="3"/>
  <c r="F35" i="3"/>
  <c r="B36" i="3"/>
  <c r="C36" i="3"/>
  <c r="D36" i="3"/>
  <c r="E36" i="3"/>
  <c r="F36" i="3"/>
  <c r="B37" i="3"/>
  <c r="C37" i="3"/>
  <c r="D37" i="3"/>
  <c r="E37" i="3"/>
  <c r="F37" i="3"/>
  <c r="B38" i="3"/>
  <c r="C38" i="3"/>
  <c r="D38" i="3"/>
  <c r="E38" i="3"/>
  <c r="F38" i="3"/>
  <c r="B39" i="3"/>
  <c r="C39" i="3"/>
  <c r="D39" i="3"/>
  <c r="E39" i="3"/>
  <c r="F39" i="3"/>
  <c r="B40" i="3"/>
  <c r="C40" i="3"/>
  <c r="D40" i="3"/>
  <c r="E40" i="3"/>
  <c r="F40" i="3"/>
  <c r="B41" i="3"/>
  <c r="C41" i="3"/>
  <c r="D41" i="3"/>
  <c r="E41" i="3"/>
  <c r="F41" i="3"/>
  <c r="B42" i="3"/>
  <c r="C42" i="3"/>
  <c r="D42" i="3"/>
  <c r="E42" i="3"/>
  <c r="F42" i="3"/>
  <c r="B43" i="3"/>
  <c r="C43" i="3"/>
  <c r="D43" i="3"/>
  <c r="E43" i="3"/>
  <c r="F43" i="3"/>
  <c r="B44" i="3"/>
  <c r="C44" i="3"/>
  <c r="D44" i="3"/>
  <c r="E44" i="3"/>
  <c r="F44" i="3"/>
  <c r="B45" i="3"/>
  <c r="C45" i="3"/>
  <c r="D45" i="3"/>
  <c r="E45" i="3"/>
  <c r="F45" i="3"/>
  <c r="B46" i="3"/>
  <c r="C46" i="3"/>
  <c r="D46" i="3"/>
  <c r="E46" i="3"/>
  <c r="F46" i="3"/>
  <c r="B47" i="3"/>
  <c r="C47" i="3"/>
  <c r="D47" i="3"/>
  <c r="E47" i="3"/>
  <c r="F47" i="3"/>
  <c r="B48" i="3"/>
  <c r="C48" i="3"/>
  <c r="D48" i="3"/>
  <c r="E48" i="3"/>
  <c r="F48" i="3"/>
  <c r="B49" i="3"/>
  <c r="C49" i="3"/>
  <c r="D49" i="3"/>
  <c r="E49" i="3"/>
  <c r="F49" i="3"/>
  <c r="B50" i="3"/>
  <c r="C50" i="3"/>
  <c r="D50" i="3"/>
  <c r="E50" i="3"/>
  <c r="F50" i="3"/>
  <c r="B51" i="3"/>
  <c r="C51" i="3"/>
  <c r="D51" i="3"/>
  <c r="E51" i="3"/>
  <c r="F51" i="3"/>
  <c r="B52" i="3"/>
  <c r="C52" i="3"/>
  <c r="D52" i="3"/>
  <c r="E52" i="3"/>
  <c r="F52" i="3"/>
  <c r="B53" i="3"/>
  <c r="C53" i="3"/>
  <c r="D53" i="3"/>
  <c r="E53" i="3"/>
  <c r="F53" i="3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C57" i="2"/>
  <c r="C58" i="2"/>
  <c r="C59" i="2"/>
  <c r="B57" i="2"/>
  <c r="B58" i="2"/>
  <c r="B59" i="2"/>
  <c r="C55" i="2"/>
  <c r="C56" i="2"/>
  <c r="B56" i="2"/>
  <c r="B55" i="2"/>
  <c r="B6" i="2"/>
  <c r="B4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B26" i="2"/>
  <c r="C26" i="2"/>
  <c r="D26" i="2"/>
  <c r="E26" i="2"/>
  <c r="F26" i="2"/>
  <c r="B27" i="2"/>
  <c r="C27" i="2"/>
  <c r="D27" i="2"/>
  <c r="E27" i="2"/>
  <c r="F27" i="2"/>
  <c r="B28" i="2"/>
  <c r="C28" i="2"/>
  <c r="D28" i="2"/>
  <c r="E28" i="2"/>
  <c r="F28" i="2"/>
  <c r="B29" i="2"/>
  <c r="C29" i="2"/>
  <c r="D29" i="2"/>
  <c r="E29" i="2"/>
  <c r="F29" i="2"/>
  <c r="B30" i="2"/>
  <c r="C30" i="2"/>
  <c r="D30" i="2"/>
  <c r="E30" i="2"/>
  <c r="F30" i="2"/>
  <c r="B31" i="2"/>
  <c r="C31" i="2"/>
  <c r="D31" i="2"/>
  <c r="E31" i="2"/>
  <c r="F31" i="2"/>
  <c r="B32" i="2"/>
  <c r="C32" i="2"/>
  <c r="D32" i="2"/>
  <c r="E32" i="2"/>
  <c r="F32" i="2"/>
  <c r="B33" i="2"/>
  <c r="C33" i="2"/>
  <c r="D33" i="2"/>
  <c r="E33" i="2"/>
  <c r="F33" i="2"/>
  <c r="B34" i="2"/>
  <c r="C34" i="2"/>
  <c r="D34" i="2"/>
  <c r="E34" i="2"/>
  <c r="F34" i="2"/>
  <c r="B35" i="2"/>
  <c r="C35" i="2"/>
  <c r="D35" i="2"/>
  <c r="E35" i="2"/>
  <c r="F35" i="2"/>
  <c r="B36" i="2"/>
  <c r="C36" i="2"/>
  <c r="D36" i="2"/>
  <c r="E36" i="2"/>
  <c r="F36" i="2"/>
  <c r="B37" i="2"/>
  <c r="C37" i="2"/>
  <c r="D37" i="2"/>
  <c r="E37" i="2"/>
  <c r="F37" i="2"/>
  <c r="B38" i="2"/>
  <c r="C38" i="2"/>
  <c r="D38" i="2"/>
  <c r="E38" i="2"/>
  <c r="F38" i="2"/>
  <c r="B39" i="2"/>
  <c r="C39" i="2"/>
  <c r="D39" i="2"/>
  <c r="E39" i="2"/>
  <c r="F39" i="2"/>
  <c r="B40" i="2"/>
  <c r="C40" i="2"/>
  <c r="D40" i="2"/>
  <c r="E40" i="2"/>
  <c r="F40" i="2"/>
  <c r="B41" i="2"/>
  <c r="C41" i="2"/>
  <c r="D41" i="2"/>
  <c r="E41" i="2"/>
  <c r="F41" i="2"/>
  <c r="B42" i="2"/>
  <c r="C42" i="2"/>
  <c r="D42" i="2"/>
  <c r="E42" i="2"/>
  <c r="F42" i="2"/>
  <c r="B43" i="2"/>
  <c r="C43" i="2"/>
  <c r="D43" i="2"/>
  <c r="E43" i="2"/>
  <c r="F43" i="2"/>
  <c r="B44" i="2"/>
  <c r="C44" i="2"/>
  <c r="D44" i="2"/>
  <c r="E44" i="2"/>
  <c r="F44" i="2"/>
  <c r="B45" i="2"/>
  <c r="C45" i="2"/>
  <c r="D45" i="2"/>
  <c r="E45" i="2"/>
  <c r="F45" i="2"/>
  <c r="B46" i="2"/>
  <c r="C46" i="2"/>
  <c r="D46" i="2"/>
  <c r="E46" i="2"/>
  <c r="F46" i="2"/>
  <c r="B47" i="2"/>
  <c r="C47" i="2"/>
  <c r="D47" i="2"/>
  <c r="E47" i="2"/>
  <c r="F47" i="2"/>
  <c r="B48" i="2"/>
  <c r="C48" i="2"/>
  <c r="D48" i="2"/>
  <c r="E48" i="2"/>
  <c r="F48" i="2"/>
  <c r="B49" i="2"/>
  <c r="C49" i="2"/>
  <c r="D49" i="2"/>
  <c r="E49" i="2"/>
  <c r="F49" i="2"/>
  <c r="B50" i="2"/>
  <c r="C50" i="2"/>
  <c r="D50" i="2"/>
  <c r="E50" i="2"/>
  <c r="F50" i="2"/>
  <c r="B51" i="2"/>
  <c r="C51" i="2"/>
  <c r="D51" i="2"/>
  <c r="E51" i="2"/>
  <c r="F51" i="2"/>
  <c r="B52" i="2"/>
  <c r="C52" i="2"/>
  <c r="D52" i="2"/>
  <c r="E52" i="2"/>
  <c r="F52" i="2"/>
  <c r="B53" i="2"/>
  <c r="C53" i="2"/>
  <c r="D53" i="2"/>
  <c r="E53" i="2"/>
  <c r="F53" i="2"/>
  <c r="B54" i="2"/>
  <c r="C54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1" i="2"/>
  <c r="E61" i="2"/>
  <c r="F61" i="2"/>
  <c r="D62" i="2"/>
  <c r="E62" i="2"/>
  <c r="F62" i="2"/>
  <c r="D63" i="2"/>
  <c r="E63" i="2"/>
  <c r="F63" i="2"/>
  <c r="D64" i="2"/>
  <c r="E64" i="2"/>
  <c r="F64" i="2"/>
  <c r="D65" i="2"/>
  <c r="E65" i="2"/>
  <c r="F65" i="2"/>
  <c r="D66" i="2"/>
  <c r="E66" i="2"/>
  <c r="F66" i="2"/>
  <c r="D67" i="2"/>
  <c r="E67" i="2"/>
  <c r="F67" i="2"/>
  <c r="D68" i="2"/>
  <c r="E68" i="2"/>
  <c r="F68" i="2"/>
  <c r="D69" i="2"/>
  <c r="E69" i="2"/>
  <c r="F69" i="2"/>
  <c r="D70" i="2"/>
  <c r="E70" i="2"/>
  <c r="F70" i="2"/>
  <c r="D71" i="2"/>
  <c r="E71" i="2"/>
  <c r="F71" i="2"/>
  <c r="D72" i="2"/>
  <c r="E72" i="2"/>
  <c r="F72" i="2"/>
  <c r="D73" i="2"/>
  <c r="E73" i="2"/>
  <c r="F73" i="2"/>
  <c r="D74" i="2"/>
  <c r="E74" i="2"/>
  <c r="F74" i="2"/>
  <c r="D75" i="2"/>
  <c r="E75" i="2"/>
  <c r="F75" i="2"/>
  <c r="D76" i="2"/>
  <c r="E76" i="2"/>
  <c r="F76" i="2"/>
  <c r="D77" i="2"/>
  <c r="E77" i="2"/>
  <c r="F77" i="2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55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E74" i="1"/>
  <c r="F74" i="1"/>
  <c r="D75" i="1"/>
  <c r="E75" i="1"/>
  <c r="F75" i="1"/>
  <c r="D76" i="1"/>
  <c r="E76" i="1"/>
  <c r="F76" i="1"/>
  <c r="D77" i="1"/>
  <c r="E77" i="1"/>
  <c r="F77" i="1"/>
  <c r="E54" i="1"/>
  <c r="D54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55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F54" i="1"/>
  <c r="D11" i="1"/>
  <c r="F10" i="1"/>
  <c r="E11" i="1"/>
  <c r="E10" i="1"/>
  <c r="D10" i="1"/>
  <c r="E9" i="1"/>
  <c r="F9" i="1"/>
  <c r="D9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9" i="1"/>
  <c r="B4" i="1"/>
  <c r="B10" i="1"/>
</calcChain>
</file>

<file path=xl/sharedStrings.xml><?xml version="1.0" encoding="utf-8"?>
<sst xmlns="http://schemas.openxmlformats.org/spreadsheetml/2006/main" count="63" uniqueCount="32">
  <si>
    <t>Asset Management Costs and Retirement</t>
  </si>
  <si>
    <t>Age</t>
  </si>
  <si>
    <t>Income</t>
  </si>
  <si>
    <t>Savings</t>
  </si>
  <si>
    <t>Investment Returns</t>
  </si>
  <si>
    <t>Investment Management Costs</t>
  </si>
  <si>
    <t>Low Costs</t>
  </si>
  <si>
    <t>Savings Rate</t>
  </si>
  <si>
    <t>Inv Mgmt Costs</t>
  </si>
  <si>
    <t>Portfolio</t>
  </si>
  <si>
    <t>Mid Costs</t>
  </si>
  <si>
    <t>High Costs</t>
  </si>
  <si>
    <t>Behavioral</t>
  </si>
  <si>
    <t>Investment Returns (net behavioral)</t>
  </si>
  <si>
    <t>Scenario</t>
  </si>
  <si>
    <t>Maximum Portfolio</t>
  </si>
  <si>
    <t>Retirement Age</t>
  </si>
  <si>
    <t>Real income growth:</t>
  </si>
  <si>
    <t>Savings rate:</t>
  </si>
  <si>
    <t>Real investment returns:</t>
  </si>
  <si>
    <t>Investment Expenses</t>
  </si>
  <si>
    <t>Behavioral "tax rate"</t>
  </si>
  <si>
    <t>Low Cost</t>
  </si>
  <si>
    <t>Mid Cost</t>
  </si>
  <si>
    <t>High Cost</t>
  </si>
  <si>
    <t>to age 90</t>
  </si>
  <si>
    <t>Starting Income:</t>
  </si>
  <si>
    <t>Lifespan:</t>
  </si>
  <si>
    <t>Lifetime Inv. Mgmt. Costs</t>
  </si>
  <si>
    <t>Assumptions:</t>
  </si>
  <si>
    <t>Outcomes:</t>
  </si>
  <si>
    <t>4.4% to age 30, 4% to age 35, 3% to age 40, 2.5% to age 52, 1% to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</si>
</sst>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  <numFmt numFmtId="165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Gill Sans"/>
    </font>
    <font>
      <sz val="16"/>
      <color theme="1"/>
      <name val="Gill Sans"/>
    </font>
    <font>
      <sz val="16"/>
      <color rgb="FF000000"/>
      <name val="Gill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10" fontId="0" fillId="0" borderId="0" xfId="0" applyNumberFormat="1"/>
    <xf numFmtId="165" fontId="0" fillId="0" borderId="0" xfId="1" applyNumberFormat="1" applyFont="1"/>
    <xf numFmtId="10" fontId="0" fillId="0" borderId="0" xfId="1" applyNumberFormat="1" applyFont="1"/>
    <xf numFmtId="42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Fill="1"/>
    <xf numFmtId="0" fontId="0" fillId="0" borderId="0" xfId="0" applyAlignment="1">
      <alignment wrapText="1"/>
    </xf>
    <xf numFmtId="165" fontId="0" fillId="0" borderId="0" xfId="0" applyNumberFormat="1"/>
    <xf numFmtId="164" fontId="0" fillId="0" borderId="1" xfId="0" applyNumberFormat="1" applyBorder="1"/>
    <xf numFmtId="42" fontId="0" fillId="0" borderId="1" xfId="0" applyNumberFormat="1" applyBorder="1"/>
    <xf numFmtId="42" fontId="0" fillId="0" borderId="0" xfId="0" applyNumberFormat="1" applyFill="1" applyBorder="1"/>
    <xf numFmtId="0" fontId="4" fillId="0" borderId="3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165" fontId="5" fillId="0" borderId="0" xfId="0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9" fontId="5" fillId="0" borderId="0" xfId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42" fontId="6" fillId="0" borderId="0" xfId="0" applyNumberFormat="1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showRuler="0" topLeftCell="A2" zoomScale="75" zoomScaleNormal="75" zoomScalePageLayoutView="75" workbookViewId="0">
      <selection activeCell="I19" sqref="I19:M19"/>
    </sheetView>
  </sheetViews>
  <sheetFormatPr baseColWidth="10" defaultRowHeight="15" x14ac:dyDescent="0"/>
  <cols>
    <col min="1" max="1" width="17.83203125" customWidth="1"/>
    <col min="3" max="3" width="14.83203125" bestFit="1" customWidth="1"/>
    <col min="4" max="4" width="22" customWidth="1"/>
    <col min="5" max="5" width="17.33203125" customWidth="1"/>
    <col min="9" max="9" width="28" bestFit="1" customWidth="1"/>
    <col min="10" max="10" width="29.5" customWidth="1"/>
    <col min="11" max="11" width="18.1640625" customWidth="1"/>
    <col min="12" max="12" width="16.6640625" customWidth="1"/>
    <col min="13" max="13" width="21.1640625" customWidth="1"/>
  </cols>
  <sheetData>
    <row r="1" spans="1:13">
      <c r="A1" t="s">
        <v>0</v>
      </c>
    </row>
    <row r="2" spans="1:13">
      <c r="A2" t="s">
        <v>6</v>
      </c>
    </row>
    <row r="4" spans="1:13">
      <c r="A4" t="s">
        <v>7</v>
      </c>
      <c r="B4" s="11">
        <f>0.08</f>
        <v>0.08</v>
      </c>
    </row>
    <row r="5" spans="1:13">
      <c r="A5" t="s">
        <v>4</v>
      </c>
      <c r="B5" s="3">
        <v>5.1999999999999998E-2</v>
      </c>
    </row>
    <row r="6" spans="1:13" ht="20">
      <c r="A6" t="s">
        <v>8</v>
      </c>
      <c r="B6" s="4">
        <v>1.8E-3</v>
      </c>
      <c r="I6" s="15" t="s">
        <v>29</v>
      </c>
      <c r="J6" s="16"/>
      <c r="K6" s="17"/>
      <c r="L6" s="17"/>
      <c r="M6" s="17"/>
    </row>
    <row r="7" spans="1:13" ht="20">
      <c r="I7" s="18" t="s">
        <v>26</v>
      </c>
      <c r="J7" s="33">
        <v>50000</v>
      </c>
      <c r="K7" s="17"/>
      <c r="L7" s="17"/>
      <c r="M7" s="17"/>
    </row>
    <row r="8" spans="1:13" ht="31">
      <c r="A8" s="6" t="s">
        <v>1</v>
      </c>
      <c r="B8" s="6" t="s">
        <v>2</v>
      </c>
      <c r="C8" s="6" t="s">
        <v>3</v>
      </c>
      <c r="D8" s="6" t="s">
        <v>4</v>
      </c>
      <c r="E8" s="7" t="s">
        <v>5</v>
      </c>
      <c r="F8" s="6" t="s">
        <v>9</v>
      </c>
      <c r="I8" s="18" t="s">
        <v>27</v>
      </c>
      <c r="J8" s="32" t="s">
        <v>25</v>
      </c>
      <c r="K8" s="17"/>
      <c r="L8" s="17"/>
      <c r="M8" s="17"/>
    </row>
    <row r="9" spans="1:13" ht="60">
      <c r="A9">
        <v>22</v>
      </c>
      <c r="B9" s="1">
        <v>50000</v>
      </c>
      <c r="C9" s="1">
        <f t="shared" ref="C9:C54" si="0">$B$4*B9</f>
        <v>4000</v>
      </c>
      <c r="D9" s="1">
        <f>C9*$B$5</f>
        <v>208</v>
      </c>
      <c r="E9" s="5">
        <f>$B$6*(C9+D9)*-1</f>
        <v>-7.5743999999999998</v>
      </c>
      <c r="F9" s="1">
        <f>SUM(C9:E9)</f>
        <v>4200.4255999999996</v>
      </c>
      <c r="I9" s="18" t="s">
        <v>17</v>
      </c>
      <c r="J9" s="34" t="s">
        <v>31</v>
      </c>
      <c r="K9" s="17"/>
      <c r="L9" s="17"/>
      <c r="M9" s="17"/>
    </row>
    <row r="10" spans="1:13" ht="20">
      <c r="A10">
        <v>23</v>
      </c>
      <c r="B10" s="1">
        <f>B9*1.044</f>
        <v>52200</v>
      </c>
      <c r="C10" s="1">
        <f t="shared" si="0"/>
        <v>4176</v>
      </c>
      <c r="D10" s="1">
        <f>(F9+C10)*$B$5</f>
        <v>435.5741311999999</v>
      </c>
      <c r="E10" s="5">
        <f>$B$6*(C10+F9+D10)*-1</f>
        <v>-15.861599516159995</v>
      </c>
      <c r="F10" s="1">
        <f>F9+C10+D10+E10</f>
        <v>8796.1381316838379</v>
      </c>
      <c r="I10" s="18" t="s">
        <v>18</v>
      </c>
      <c r="J10" s="19">
        <v>0.08</v>
      </c>
      <c r="K10" s="17"/>
      <c r="L10" s="17"/>
      <c r="M10" s="17"/>
    </row>
    <row r="11" spans="1:13" ht="20">
      <c r="A11">
        <v>24</v>
      </c>
      <c r="B11" s="1">
        <f t="shared" ref="B11:B16" si="1">B10*1.044</f>
        <v>54496.800000000003</v>
      </c>
      <c r="C11" s="1">
        <f t="shared" si="0"/>
        <v>4359.7440000000006</v>
      </c>
      <c r="D11" s="1">
        <f t="shared" ref="D11:D53" si="2">(F10+C11)*$B$5</f>
        <v>684.10587084755957</v>
      </c>
      <c r="E11" s="5">
        <f t="shared" ref="E11:E53" si="3">$B$6*(C11+F10+D11)*-1</f>
        <v>-24.911978404556514</v>
      </c>
      <c r="F11" s="1">
        <f t="shared" ref="F11:F74" si="4">F10+C11+D11+E11</f>
        <v>13815.076024126842</v>
      </c>
      <c r="I11" s="18" t="s">
        <v>19</v>
      </c>
      <c r="J11" s="20">
        <f>5.2%</f>
        <v>5.2000000000000005E-2</v>
      </c>
      <c r="K11" s="17"/>
      <c r="L11" s="17"/>
      <c r="M11" s="17"/>
    </row>
    <row r="12" spans="1:13" ht="20">
      <c r="A12">
        <v>25</v>
      </c>
      <c r="B12" s="1">
        <f t="shared" si="1"/>
        <v>56894.659200000002</v>
      </c>
      <c r="C12" s="1">
        <f t="shared" si="0"/>
        <v>4551.5727360000001</v>
      </c>
      <c r="D12" s="1">
        <f t="shared" si="2"/>
        <v>955.06573552659574</v>
      </c>
      <c r="E12" s="5">
        <f t="shared" si="3"/>
        <v>-34.779086092176193</v>
      </c>
      <c r="F12" s="1">
        <f t="shared" si="4"/>
        <v>19286.935409561262</v>
      </c>
      <c r="I12" s="18" t="s">
        <v>21</v>
      </c>
      <c r="J12" s="21">
        <f>4/9.22</f>
        <v>0.43383947939262468</v>
      </c>
      <c r="K12" s="17"/>
      <c r="L12" s="17"/>
      <c r="M12" s="17"/>
    </row>
    <row r="13" spans="1:13" ht="20">
      <c r="A13">
        <v>26</v>
      </c>
      <c r="B13" s="1">
        <f t="shared" si="1"/>
        <v>59398.024204800007</v>
      </c>
      <c r="C13" s="1">
        <f t="shared" si="0"/>
        <v>4751.8419363840003</v>
      </c>
      <c r="D13" s="1">
        <f t="shared" si="2"/>
        <v>1250.0164219891535</v>
      </c>
      <c r="E13" s="5">
        <f t="shared" si="3"/>
        <v>-45.519828782281941</v>
      </c>
      <c r="F13" s="1">
        <f t="shared" si="4"/>
        <v>25243.273939152132</v>
      </c>
      <c r="I13" s="18"/>
      <c r="J13" s="17"/>
      <c r="K13" s="17"/>
      <c r="L13" s="17"/>
      <c r="M13" s="17"/>
    </row>
    <row r="14" spans="1:13" ht="20">
      <c r="A14">
        <v>27</v>
      </c>
      <c r="B14" s="1">
        <f t="shared" si="1"/>
        <v>62011.537269811211</v>
      </c>
      <c r="C14" s="1">
        <f t="shared" si="0"/>
        <v>4960.9229815848967</v>
      </c>
      <c r="D14" s="1">
        <f t="shared" si="2"/>
        <v>1570.6182398783253</v>
      </c>
      <c r="E14" s="5">
        <f t="shared" si="3"/>
        <v>-57.194667289107635</v>
      </c>
      <c r="F14" s="1">
        <f t="shared" si="4"/>
        <v>31717.620493326245</v>
      </c>
      <c r="I14" s="15" t="s">
        <v>30</v>
      </c>
      <c r="J14" s="22"/>
      <c r="K14" s="23"/>
      <c r="L14" s="23"/>
      <c r="M14" s="22"/>
    </row>
    <row r="15" spans="1:13" ht="40">
      <c r="A15">
        <v>28</v>
      </c>
      <c r="B15" s="1">
        <f t="shared" si="1"/>
        <v>64740.044909682911</v>
      </c>
      <c r="C15" s="1">
        <f t="shared" si="0"/>
        <v>5179.2035927746329</v>
      </c>
      <c r="D15" s="1">
        <f t="shared" si="2"/>
        <v>1918.6348524772457</v>
      </c>
      <c r="E15" s="5">
        <f t="shared" si="3"/>
        <v>-69.867826089440626</v>
      </c>
      <c r="F15" s="1">
        <f t="shared" si="4"/>
        <v>38745.591112488692</v>
      </c>
      <c r="I15" s="24" t="s">
        <v>14</v>
      </c>
      <c r="J15" s="25" t="s">
        <v>20</v>
      </c>
      <c r="K15" s="26" t="s">
        <v>28</v>
      </c>
      <c r="L15" s="26" t="s">
        <v>15</v>
      </c>
      <c r="M15" s="25" t="s">
        <v>16</v>
      </c>
    </row>
    <row r="16" spans="1:13" ht="20">
      <c r="A16">
        <v>29</v>
      </c>
      <c r="B16" s="1">
        <f t="shared" si="1"/>
        <v>67588.606885708956</v>
      </c>
      <c r="C16" s="1">
        <f t="shared" si="0"/>
        <v>5407.0885508567162</v>
      </c>
      <c r="D16" s="1">
        <f t="shared" si="2"/>
        <v>2295.9393424939612</v>
      </c>
      <c r="E16" s="5">
        <f t="shared" si="3"/>
        <v>-83.607514210510857</v>
      </c>
      <c r="F16" s="1">
        <f t="shared" si="4"/>
        <v>46365.011491628858</v>
      </c>
      <c r="I16" s="27" t="s">
        <v>22</v>
      </c>
      <c r="J16" s="28">
        <v>1.8E-3</v>
      </c>
      <c r="K16" s="29">
        <v>-61994</v>
      </c>
      <c r="L16" s="30">
        <v>1254780</v>
      </c>
      <c r="M16" s="31">
        <v>67</v>
      </c>
    </row>
    <row r="17" spans="1:13" ht="20">
      <c r="A17">
        <v>30</v>
      </c>
      <c r="B17" s="1">
        <f>B16*1.044</f>
        <v>70562.505588680157</v>
      </c>
      <c r="C17" s="1">
        <f t="shared" si="0"/>
        <v>5645.0004470944123</v>
      </c>
      <c r="D17" s="1">
        <f t="shared" si="2"/>
        <v>2704.5206208136101</v>
      </c>
      <c r="E17" s="5">
        <f t="shared" si="3"/>
        <v>-98.486158607166374</v>
      </c>
      <c r="F17" s="1">
        <f t="shared" si="4"/>
        <v>54616.046400929714</v>
      </c>
      <c r="I17" s="27" t="s">
        <v>23</v>
      </c>
      <c r="J17" s="28">
        <v>7.0000000000000001E-3</v>
      </c>
      <c r="K17" s="29">
        <v>-238083</v>
      </c>
      <c r="L17" s="30">
        <v>1183838</v>
      </c>
      <c r="M17" s="31">
        <v>70</v>
      </c>
    </row>
    <row r="18" spans="1:13" ht="20">
      <c r="A18">
        <v>31</v>
      </c>
      <c r="B18" s="1">
        <f>B17*1.04</f>
        <v>73385.005812227362</v>
      </c>
      <c r="C18" s="1">
        <f t="shared" si="0"/>
        <v>5870.8004649781888</v>
      </c>
      <c r="D18" s="1">
        <f t="shared" si="2"/>
        <v>3145.3160370272108</v>
      </c>
      <c r="E18" s="5">
        <f t="shared" si="3"/>
        <v>-114.5378932252832</v>
      </c>
      <c r="F18" s="1">
        <f t="shared" si="4"/>
        <v>63517.625009709824</v>
      </c>
      <c r="I18" s="27" t="s">
        <v>24</v>
      </c>
      <c r="J18" s="28">
        <v>1.4999999999999999E-2</v>
      </c>
      <c r="K18" s="29">
        <v>-454476</v>
      </c>
      <c r="L18" s="30">
        <v>1126617</v>
      </c>
      <c r="M18" s="31">
        <v>72</v>
      </c>
    </row>
    <row r="19" spans="1:13" ht="20">
      <c r="A19">
        <v>32</v>
      </c>
      <c r="B19" s="1">
        <f t="shared" ref="B19:B21" si="5">B18*1.04</f>
        <v>76320.406044716452</v>
      </c>
      <c r="C19" s="1">
        <f t="shared" si="0"/>
        <v>6105.6324835773166</v>
      </c>
      <c r="D19" s="1">
        <f t="shared" si="2"/>
        <v>3620.4093896509307</v>
      </c>
      <c r="E19" s="5">
        <f t="shared" si="3"/>
        <v>-131.8386003892885</v>
      </c>
      <c r="F19" s="1">
        <f t="shared" si="4"/>
        <v>73111.828282548769</v>
      </c>
      <c r="I19" s="27" t="s">
        <v>12</v>
      </c>
      <c r="J19" s="28">
        <v>1.8E-3</v>
      </c>
      <c r="K19" s="29">
        <v>-50390</v>
      </c>
      <c r="L19" s="30">
        <v>1058673</v>
      </c>
      <c r="M19" s="31">
        <v>77</v>
      </c>
    </row>
    <row r="20" spans="1:13">
      <c r="A20">
        <v>33</v>
      </c>
      <c r="B20" s="1">
        <f t="shared" si="5"/>
        <v>79373.222286505115</v>
      </c>
      <c r="C20" s="1">
        <f t="shared" si="0"/>
        <v>6349.8577829204096</v>
      </c>
      <c r="D20" s="1">
        <f t="shared" si="2"/>
        <v>4132.0076754043976</v>
      </c>
      <c r="E20" s="5">
        <f t="shared" si="3"/>
        <v>-150.46864873357245</v>
      </c>
      <c r="F20" s="1">
        <f t="shared" si="4"/>
        <v>83443.225092140012</v>
      </c>
    </row>
    <row r="21" spans="1:13">
      <c r="A21">
        <v>34</v>
      </c>
      <c r="B21" s="1">
        <f t="shared" si="5"/>
        <v>82548.151177965323</v>
      </c>
      <c r="C21" s="1">
        <f t="shared" si="0"/>
        <v>6603.8520942372261</v>
      </c>
      <c r="D21" s="1">
        <f t="shared" si="2"/>
        <v>4682.4480136916163</v>
      </c>
      <c r="E21" s="5">
        <f t="shared" si="3"/>
        <v>-170.51314536012393</v>
      </c>
      <c r="F21" s="1">
        <f t="shared" si="4"/>
        <v>94559.012054708728</v>
      </c>
    </row>
    <row r="22" spans="1:13">
      <c r="A22">
        <v>35</v>
      </c>
      <c r="B22" s="1">
        <f>B21*1.04</f>
        <v>85850.077225083936</v>
      </c>
      <c r="C22" s="1">
        <f t="shared" si="0"/>
        <v>6868.0061780067153</v>
      </c>
      <c r="D22" s="1">
        <f t="shared" si="2"/>
        <v>5274.2049481012027</v>
      </c>
      <c r="E22" s="5">
        <f t="shared" si="3"/>
        <v>-192.06220172546998</v>
      </c>
      <c r="F22" s="1">
        <f t="shared" si="4"/>
        <v>106509.16097909119</v>
      </c>
    </row>
    <row r="23" spans="1:13">
      <c r="A23">
        <v>36</v>
      </c>
      <c r="B23" s="1">
        <f>B22*1.03</f>
        <v>88425.579541836458</v>
      </c>
      <c r="C23" s="1">
        <f t="shared" si="0"/>
        <v>7074.0463633469171</v>
      </c>
      <c r="D23" s="1">
        <f t="shared" si="2"/>
        <v>5906.3267818067816</v>
      </c>
      <c r="E23" s="5">
        <f t="shared" si="3"/>
        <v>-215.08116142364079</v>
      </c>
      <c r="F23" s="1">
        <f t="shared" si="4"/>
        <v>119274.45296282125</v>
      </c>
    </row>
    <row r="24" spans="1:13">
      <c r="A24">
        <v>37</v>
      </c>
      <c r="B24" s="1">
        <f t="shared" ref="B24:B27" si="6">B23*1.03</f>
        <v>91078.34692809156</v>
      </c>
      <c r="C24" s="1">
        <f t="shared" si="0"/>
        <v>7286.2677542473248</v>
      </c>
      <c r="D24" s="1">
        <f t="shared" si="2"/>
        <v>6581.1574772875656</v>
      </c>
      <c r="E24" s="5">
        <f t="shared" si="3"/>
        <v>-239.65538074984104</v>
      </c>
      <c r="F24" s="1">
        <f t="shared" si="4"/>
        <v>132902.22281360629</v>
      </c>
    </row>
    <row r="25" spans="1:13">
      <c r="A25">
        <v>38</v>
      </c>
      <c r="B25" s="1">
        <f t="shared" si="6"/>
        <v>93810.69733593431</v>
      </c>
      <c r="C25" s="1">
        <f t="shared" si="0"/>
        <v>7504.8557868747448</v>
      </c>
      <c r="D25" s="1">
        <f t="shared" si="2"/>
        <v>7301.1680872250136</v>
      </c>
      <c r="E25" s="5">
        <f t="shared" si="3"/>
        <v>-265.87484403787084</v>
      </c>
      <c r="F25" s="1">
        <f t="shared" si="4"/>
        <v>147442.37184366817</v>
      </c>
    </row>
    <row r="26" spans="1:13">
      <c r="A26">
        <v>39</v>
      </c>
      <c r="B26" s="1">
        <f t="shared" si="6"/>
        <v>96625.018256012336</v>
      </c>
      <c r="C26" s="1">
        <f t="shared" si="0"/>
        <v>7730.0014604809867</v>
      </c>
      <c r="D26" s="1">
        <f t="shared" si="2"/>
        <v>8068.9634118157564</v>
      </c>
      <c r="E26" s="5">
        <f t="shared" si="3"/>
        <v>-293.83440608873684</v>
      </c>
      <c r="F26" s="1">
        <f t="shared" si="4"/>
        <v>162947.50230987617</v>
      </c>
    </row>
    <row r="27" spans="1:13">
      <c r="A27">
        <v>40</v>
      </c>
      <c r="B27" s="1">
        <f t="shared" si="6"/>
        <v>99523.768803692714</v>
      </c>
      <c r="C27" s="1">
        <f t="shared" si="0"/>
        <v>7961.901504295417</v>
      </c>
      <c r="D27" s="1">
        <f t="shared" si="2"/>
        <v>8887.2889983369223</v>
      </c>
      <c r="E27" s="5">
        <f t="shared" si="3"/>
        <v>-323.63404706251526</v>
      </c>
      <c r="F27" s="1">
        <f t="shared" si="4"/>
        <v>179473.05876544598</v>
      </c>
    </row>
    <row r="28" spans="1:13">
      <c r="A28">
        <v>41</v>
      </c>
      <c r="B28" s="1">
        <f>1.025*B27</f>
        <v>102011.86302378502</v>
      </c>
      <c r="C28" s="1">
        <f t="shared" si="0"/>
        <v>8160.9490419028016</v>
      </c>
      <c r="D28" s="1">
        <f t="shared" si="2"/>
        <v>9756.9684059821375</v>
      </c>
      <c r="E28" s="5">
        <f t="shared" si="3"/>
        <v>-355.30375718399569</v>
      </c>
      <c r="F28" s="1">
        <f t="shared" si="4"/>
        <v>197035.67245614695</v>
      </c>
    </row>
    <row r="29" spans="1:13">
      <c r="A29">
        <v>42</v>
      </c>
      <c r="B29" s="1">
        <f t="shared" ref="B29:B39" si="7">1.025*B28</f>
        <v>104562.15959937964</v>
      </c>
      <c r="C29" s="1">
        <f t="shared" si="0"/>
        <v>8364.9727679503703</v>
      </c>
      <c r="D29" s="1">
        <f t="shared" si="2"/>
        <v>10680.833551653059</v>
      </c>
      <c r="E29" s="5">
        <f t="shared" si="3"/>
        <v>-388.94666179635061</v>
      </c>
      <c r="F29" s="1">
        <f t="shared" si="4"/>
        <v>215692.53211395399</v>
      </c>
    </row>
    <row r="30" spans="1:13">
      <c r="A30">
        <v>43</v>
      </c>
      <c r="B30" s="1">
        <f t="shared" si="7"/>
        <v>107176.21358936412</v>
      </c>
      <c r="C30" s="1">
        <f t="shared" si="0"/>
        <v>8574.0970871491299</v>
      </c>
      <c r="D30" s="1">
        <f t="shared" si="2"/>
        <v>11661.864718457362</v>
      </c>
      <c r="E30" s="5">
        <f t="shared" si="3"/>
        <v>-424.67128905520883</v>
      </c>
      <c r="F30" s="1">
        <f t="shared" si="4"/>
        <v>235503.82263050528</v>
      </c>
    </row>
    <row r="31" spans="1:13">
      <c r="A31">
        <v>44</v>
      </c>
      <c r="B31" s="1">
        <f t="shared" si="7"/>
        <v>109855.61892909821</v>
      </c>
      <c r="C31" s="1">
        <f t="shared" si="0"/>
        <v>8788.4495143278582</v>
      </c>
      <c r="D31" s="1">
        <f t="shared" si="2"/>
        <v>12703.198151531324</v>
      </c>
      <c r="E31" s="5">
        <f t="shared" si="3"/>
        <v>-462.59184653345602</v>
      </c>
      <c r="F31" s="1">
        <f t="shared" si="4"/>
        <v>256532.87844983098</v>
      </c>
    </row>
    <row r="32" spans="1:13">
      <c r="A32">
        <v>45</v>
      </c>
      <c r="B32" s="1">
        <f t="shared" si="7"/>
        <v>112602.00940232565</v>
      </c>
      <c r="C32" s="1">
        <f t="shared" si="0"/>
        <v>9008.1607521860533</v>
      </c>
      <c r="D32" s="1">
        <f t="shared" si="2"/>
        <v>13808.134038504884</v>
      </c>
      <c r="E32" s="5">
        <f t="shared" si="3"/>
        <v>-502.82851183293945</v>
      </c>
      <c r="F32" s="1">
        <f t="shared" si="4"/>
        <v>278846.344728689</v>
      </c>
    </row>
    <row r="33" spans="1:6">
      <c r="A33">
        <v>46</v>
      </c>
      <c r="B33" s="1">
        <f t="shared" si="7"/>
        <v>115417.05963738379</v>
      </c>
      <c r="C33" s="1">
        <f t="shared" si="0"/>
        <v>9233.3647709907036</v>
      </c>
      <c r="D33" s="1">
        <f t="shared" si="2"/>
        <v>14980.144893983343</v>
      </c>
      <c r="E33" s="5">
        <f t="shared" si="3"/>
        <v>-545.50773790859341</v>
      </c>
      <c r="F33" s="1">
        <f t="shared" si="4"/>
        <v>302514.34665575443</v>
      </c>
    </row>
    <row r="34" spans="1:6">
      <c r="A34">
        <v>47</v>
      </c>
      <c r="B34" s="1">
        <f t="shared" si="7"/>
        <v>118302.48612831837</v>
      </c>
      <c r="C34" s="1">
        <f t="shared" si="0"/>
        <v>9464.1988902654703</v>
      </c>
      <c r="D34" s="1">
        <f t="shared" si="2"/>
        <v>16222.884368393035</v>
      </c>
      <c r="E34" s="5">
        <f t="shared" si="3"/>
        <v>-590.76257384594328</v>
      </c>
      <c r="F34" s="1">
        <f t="shared" si="4"/>
        <v>327610.66734056704</v>
      </c>
    </row>
    <row r="35" spans="1:6">
      <c r="A35">
        <v>48</v>
      </c>
      <c r="B35" s="1">
        <f t="shared" si="7"/>
        <v>121260.04828152632</v>
      </c>
      <c r="C35" s="1">
        <f t="shared" si="0"/>
        <v>9700.803862522107</v>
      </c>
      <c r="D35" s="1">
        <f t="shared" si="2"/>
        <v>17540.196502560637</v>
      </c>
      <c r="E35" s="5">
        <f t="shared" si="3"/>
        <v>-638.73300187016957</v>
      </c>
      <c r="F35" s="1">
        <f t="shared" si="4"/>
        <v>354212.93470377964</v>
      </c>
    </row>
    <row r="36" spans="1:6">
      <c r="A36">
        <v>49</v>
      </c>
      <c r="B36" s="1">
        <f t="shared" si="7"/>
        <v>124291.54948856447</v>
      </c>
      <c r="C36" s="1">
        <f t="shared" si="0"/>
        <v>9943.3239590851572</v>
      </c>
      <c r="D36" s="1">
        <f t="shared" si="2"/>
        <v>18936.125450468968</v>
      </c>
      <c r="E36" s="5">
        <f t="shared" si="3"/>
        <v>-689.56629140400082</v>
      </c>
      <c r="F36" s="1">
        <f t="shared" si="4"/>
        <v>382402.81782192976</v>
      </c>
    </row>
    <row r="37" spans="1:6">
      <c r="A37">
        <v>50</v>
      </c>
      <c r="B37" s="1">
        <f t="shared" si="7"/>
        <v>127398.83822577857</v>
      </c>
      <c r="C37" s="1">
        <f t="shared" si="0"/>
        <v>10191.907058062287</v>
      </c>
      <c r="D37" s="1">
        <f t="shared" si="2"/>
        <v>20414.925693759586</v>
      </c>
      <c r="E37" s="5">
        <f t="shared" si="3"/>
        <v>-743.41737103275284</v>
      </c>
      <c r="F37" s="1">
        <f t="shared" si="4"/>
        <v>412266.23320271884</v>
      </c>
    </row>
    <row r="38" spans="1:6">
      <c r="A38">
        <v>51</v>
      </c>
      <c r="B38" s="1">
        <f t="shared" si="7"/>
        <v>130583.80918142303</v>
      </c>
      <c r="C38" s="1">
        <f t="shared" si="0"/>
        <v>10446.704734513842</v>
      </c>
      <c r="D38" s="1">
        <f t="shared" si="2"/>
        <v>21981.072772736097</v>
      </c>
      <c r="E38" s="5">
        <f t="shared" si="3"/>
        <v>-800.44921927794371</v>
      </c>
      <c r="F38" s="1">
        <f t="shared" si="4"/>
        <v>443893.5614906908</v>
      </c>
    </row>
    <row r="39" spans="1:6">
      <c r="A39">
        <v>52</v>
      </c>
      <c r="B39" s="1">
        <f t="shared" si="7"/>
        <v>133848.40441095858</v>
      </c>
      <c r="C39" s="1">
        <f t="shared" si="0"/>
        <v>10707.872352876686</v>
      </c>
      <c r="D39" s="1">
        <f t="shared" si="2"/>
        <v>23639.274559865509</v>
      </c>
      <c r="E39" s="5">
        <f t="shared" si="3"/>
        <v>-860.83327512617939</v>
      </c>
      <c r="F39" s="1">
        <f t="shared" si="4"/>
        <v>477379.87512830686</v>
      </c>
    </row>
    <row r="40" spans="1:6">
      <c r="A40">
        <v>53</v>
      </c>
      <c r="B40" s="1">
        <f>1.01*B39</f>
        <v>135186.88845506817</v>
      </c>
      <c r="C40" s="1">
        <f t="shared" si="0"/>
        <v>10814.951076405454</v>
      </c>
      <c r="D40" s="1">
        <f t="shared" si="2"/>
        <v>25386.130962645038</v>
      </c>
      <c r="E40" s="5">
        <f t="shared" si="3"/>
        <v>-924.44572290124324</v>
      </c>
      <c r="F40" s="1">
        <f t="shared" si="4"/>
        <v>512656.51144445612</v>
      </c>
    </row>
    <row r="41" spans="1:6">
      <c r="A41">
        <v>54</v>
      </c>
      <c r="B41" s="1">
        <f t="shared" ref="B41:B54" si="8">1.01*B40</f>
        <v>136538.75733961884</v>
      </c>
      <c r="C41" s="1">
        <f t="shared" si="0"/>
        <v>10923.100587169507</v>
      </c>
      <c r="D41" s="1">
        <f t="shared" si="2"/>
        <v>27226.139825644532</v>
      </c>
      <c r="E41" s="5">
        <f t="shared" si="3"/>
        <v>-991.45035334308625</v>
      </c>
      <c r="F41" s="1">
        <f t="shared" si="4"/>
        <v>549814.3015039271</v>
      </c>
    </row>
    <row r="42" spans="1:6">
      <c r="A42">
        <v>55</v>
      </c>
      <c r="B42" s="1">
        <f t="shared" si="8"/>
        <v>137904.14491301501</v>
      </c>
      <c r="C42" s="1">
        <f t="shared" si="0"/>
        <v>11032.331593041201</v>
      </c>
      <c r="D42" s="1">
        <f t="shared" si="2"/>
        <v>29164.02492104235</v>
      </c>
      <c r="E42" s="5">
        <f t="shared" si="3"/>
        <v>-1062.0191844324193</v>
      </c>
      <c r="F42" s="1">
        <f t="shared" si="4"/>
        <v>588948.63883357821</v>
      </c>
    </row>
    <row r="43" spans="1:6">
      <c r="A43">
        <v>56</v>
      </c>
      <c r="B43" s="1">
        <f t="shared" si="8"/>
        <v>139283.18636214518</v>
      </c>
      <c r="C43" s="1">
        <f t="shared" si="0"/>
        <v>11142.654908971614</v>
      </c>
      <c r="D43" s="1">
        <f t="shared" si="2"/>
        <v>31204.74727461259</v>
      </c>
      <c r="E43" s="5">
        <f t="shared" si="3"/>
        <v>-1136.3328738308924</v>
      </c>
      <c r="F43" s="1">
        <f t="shared" si="4"/>
        <v>630159.70814333146</v>
      </c>
    </row>
    <row r="44" spans="1:6">
      <c r="A44">
        <v>57</v>
      </c>
      <c r="B44" s="1">
        <f t="shared" si="8"/>
        <v>140676.01822576663</v>
      </c>
      <c r="C44" s="1">
        <f t="shared" si="0"/>
        <v>11254.081458061331</v>
      </c>
      <c r="D44" s="1">
        <f t="shared" si="2"/>
        <v>33353.517059272424</v>
      </c>
      <c r="E44" s="5">
        <f t="shared" si="3"/>
        <v>-1214.5811519891972</v>
      </c>
      <c r="F44" s="1">
        <f t="shared" si="4"/>
        <v>673552.72550867603</v>
      </c>
    </row>
    <row r="45" spans="1:6">
      <c r="A45">
        <v>58</v>
      </c>
      <c r="B45" s="1">
        <f t="shared" si="8"/>
        <v>142082.77840802429</v>
      </c>
      <c r="C45" s="1">
        <f t="shared" si="0"/>
        <v>11366.622272641944</v>
      </c>
      <c r="D45" s="1">
        <f t="shared" si="2"/>
        <v>35615.806084628537</v>
      </c>
      <c r="E45" s="5">
        <f t="shared" si="3"/>
        <v>-1296.9632769587038</v>
      </c>
      <c r="F45" s="1">
        <f t="shared" si="4"/>
        <v>719238.1905889879</v>
      </c>
    </row>
    <row r="46" spans="1:6">
      <c r="A46">
        <v>59</v>
      </c>
      <c r="B46" s="1">
        <f t="shared" si="8"/>
        <v>143503.60619210452</v>
      </c>
      <c r="C46" s="1">
        <f t="shared" si="0"/>
        <v>11480.288495368362</v>
      </c>
      <c r="D46" s="1">
        <f t="shared" si="2"/>
        <v>37997.360912386524</v>
      </c>
      <c r="E46" s="5">
        <f t="shared" si="3"/>
        <v>-1383.6885119941369</v>
      </c>
      <c r="F46" s="1">
        <f t="shared" si="4"/>
        <v>767332.1514847487</v>
      </c>
    </row>
    <row r="47" spans="1:6">
      <c r="A47">
        <v>60</v>
      </c>
      <c r="B47" s="1">
        <f t="shared" si="8"/>
        <v>144938.64225402556</v>
      </c>
      <c r="C47" s="1">
        <f t="shared" si="0"/>
        <v>11595.091380322045</v>
      </c>
      <c r="D47" s="1">
        <f t="shared" si="2"/>
        <v>40504.216628983675</v>
      </c>
      <c r="E47" s="5">
        <f t="shared" si="3"/>
        <v>-1474.9766270892978</v>
      </c>
      <c r="F47" s="1">
        <f t="shared" si="4"/>
        <v>817956.482866965</v>
      </c>
    </row>
    <row r="48" spans="1:6">
      <c r="A48">
        <v>61</v>
      </c>
      <c r="B48" s="1">
        <f t="shared" si="8"/>
        <v>146388.02867656582</v>
      </c>
      <c r="C48" s="1">
        <f t="shared" si="0"/>
        <v>11711.042294125265</v>
      </c>
      <c r="D48" s="1">
        <f t="shared" si="2"/>
        <v>43142.711308376696</v>
      </c>
      <c r="E48" s="5">
        <f t="shared" si="3"/>
        <v>-1571.0584256450406</v>
      </c>
      <c r="F48" s="1">
        <f t="shared" si="4"/>
        <v>871239.17804382206</v>
      </c>
    </row>
    <row r="49" spans="1:6">
      <c r="A49">
        <v>62</v>
      </c>
      <c r="B49" s="1">
        <f t="shared" si="8"/>
        <v>147851.90896333149</v>
      </c>
      <c r="C49" s="1">
        <f t="shared" si="0"/>
        <v>11828.152717066519</v>
      </c>
      <c r="D49" s="1">
        <f t="shared" si="2"/>
        <v>45919.501199566199</v>
      </c>
      <c r="E49" s="5">
        <f t="shared" si="3"/>
        <v>-1672.1762975288184</v>
      </c>
      <c r="F49" s="1">
        <f t="shared" si="4"/>
        <v>927314.65566292591</v>
      </c>
    </row>
    <row r="50" spans="1:6">
      <c r="A50">
        <v>63</v>
      </c>
      <c r="B50" s="1">
        <f t="shared" si="8"/>
        <v>149330.42805296479</v>
      </c>
      <c r="C50" s="1">
        <f t="shared" si="0"/>
        <v>11946.434244237184</v>
      </c>
      <c r="D50" s="1">
        <f t="shared" si="2"/>
        <v>48841.576675172473</v>
      </c>
      <c r="E50" s="5">
        <f t="shared" si="3"/>
        <v>-1778.5847998482038</v>
      </c>
      <c r="F50" s="1">
        <f t="shared" si="4"/>
        <v>986324.08178248734</v>
      </c>
    </row>
    <row r="51" spans="1:6">
      <c r="A51">
        <v>64</v>
      </c>
      <c r="B51" s="1">
        <f t="shared" si="8"/>
        <v>150823.73233349444</v>
      </c>
      <c r="C51" s="1">
        <f t="shared" si="0"/>
        <v>12065.898586679556</v>
      </c>
      <c r="D51" s="1">
        <f t="shared" si="2"/>
        <v>51916.278979196679</v>
      </c>
      <c r="E51" s="5">
        <f t="shared" si="3"/>
        <v>-1890.5512668270544</v>
      </c>
      <c r="F51" s="1">
        <f t="shared" si="4"/>
        <v>1048415.7080815366</v>
      </c>
    </row>
    <row r="52" spans="1:6">
      <c r="A52">
        <v>65</v>
      </c>
      <c r="B52" s="1">
        <f t="shared" si="8"/>
        <v>152331.96965682937</v>
      </c>
      <c r="C52" s="1">
        <f t="shared" si="0"/>
        <v>12186.55757254635</v>
      </c>
      <c r="D52" s="1">
        <f t="shared" si="2"/>
        <v>55151.317814012305</v>
      </c>
      <c r="E52" s="5">
        <f t="shared" si="3"/>
        <v>-2008.3564502425713</v>
      </c>
      <c r="F52" s="1">
        <f t="shared" si="4"/>
        <v>1113745.2270178527</v>
      </c>
    </row>
    <row r="53" spans="1:6">
      <c r="A53">
        <v>66</v>
      </c>
      <c r="B53" s="1">
        <f t="shared" si="8"/>
        <v>153855.28935339767</v>
      </c>
      <c r="C53" s="1">
        <f t="shared" si="0"/>
        <v>12308.423148271815</v>
      </c>
      <c r="D53" s="1">
        <f t="shared" si="2"/>
        <v>58554.789808638474</v>
      </c>
      <c r="E53" s="5">
        <f t="shared" si="3"/>
        <v>-2132.2951919545731</v>
      </c>
      <c r="F53" s="1">
        <f t="shared" si="4"/>
        <v>1182476.1447828084</v>
      </c>
    </row>
    <row r="54" spans="1:6">
      <c r="A54" s="8">
        <v>67</v>
      </c>
      <c r="B54" s="1">
        <f t="shared" si="8"/>
        <v>155393.84224693166</v>
      </c>
      <c r="C54" s="1">
        <f>$B$4*B54</f>
        <v>12431.507379754534</v>
      </c>
      <c r="D54" s="1">
        <f>(F53+C54)*$B$5</f>
        <v>62135.197912453266</v>
      </c>
      <c r="E54" s="5">
        <f>$B$6*(C54+F53+D54)*-1</f>
        <v>-2262.6771301350286</v>
      </c>
      <c r="F54" s="1">
        <f t="shared" si="4"/>
        <v>1254780.172944881</v>
      </c>
    </row>
    <row r="55" spans="1:6">
      <c r="A55">
        <v>68</v>
      </c>
      <c r="B55" s="1">
        <f>2905*12</f>
        <v>34860</v>
      </c>
      <c r="C55" s="1">
        <f>(($B$54*0.795)-B55)*-1</f>
        <v>-88678.10458631067</v>
      </c>
      <c r="D55" s="1">
        <f>(F54+C55)*$B$5</f>
        <v>60637.307554645653</v>
      </c>
      <c r="E55" s="5">
        <f t="shared" ref="E55:E77" si="9">$B$6*(C55+F54+D55)*-1</f>
        <v>-2208.1308766437887</v>
      </c>
      <c r="F55" s="1">
        <f t="shared" si="4"/>
        <v>1224531.2450365722</v>
      </c>
    </row>
    <row r="56" spans="1:6">
      <c r="A56">
        <v>69</v>
      </c>
      <c r="B56" s="1">
        <f t="shared" ref="B56:B77" si="10">2905*12</f>
        <v>34860</v>
      </c>
      <c r="C56" s="1">
        <f t="shared" ref="C56:C77" si="11">(($B$54*0.795)-B56)*-1</f>
        <v>-88678.10458631067</v>
      </c>
      <c r="D56" s="1">
        <f t="shared" ref="D56:D77" si="12">(F55+C56)*$B$5</f>
        <v>59064.3633034136</v>
      </c>
      <c r="E56" s="5">
        <f t="shared" si="9"/>
        <v>-2150.851506756615</v>
      </c>
      <c r="F56" s="1">
        <f t="shared" si="4"/>
        <v>1192766.6522469185</v>
      </c>
    </row>
    <row r="57" spans="1:6">
      <c r="A57">
        <v>70</v>
      </c>
      <c r="B57" s="1">
        <f t="shared" si="10"/>
        <v>34860</v>
      </c>
      <c r="C57" s="1">
        <f t="shared" si="11"/>
        <v>-88678.10458631067</v>
      </c>
      <c r="D57" s="1">
        <f t="shared" si="12"/>
        <v>57412.604478351604</v>
      </c>
      <c r="E57" s="5">
        <f t="shared" si="9"/>
        <v>-2090.7020738501269</v>
      </c>
      <c r="F57" s="1">
        <f t="shared" si="4"/>
        <v>1159410.4500651092</v>
      </c>
    </row>
    <row r="58" spans="1:6">
      <c r="A58">
        <v>71</v>
      </c>
      <c r="B58" s="1">
        <f t="shared" si="10"/>
        <v>34860</v>
      </c>
      <c r="C58" s="1">
        <f t="shared" si="11"/>
        <v>-88678.10458631067</v>
      </c>
      <c r="D58" s="1">
        <f t="shared" si="12"/>
        <v>55678.081964897516</v>
      </c>
      <c r="E58" s="5">
        <f t="shared" si="9"/>
        <v>-2027.5387693986527</v>
      </c>
      <c r="F58" s="1">
        <f t="shared" si="4"/>
        <v>1124382.8886742974</v>
      </c>
    </row>
    <row r="59" spans="1:6">
      <c r="A59">
        <v>72</v>
      </c>
      <c r="B59" s="1">
        <f t="shared" si="10"/>
        <v>34860</v>
      </c>
      <c r="C59" s="1">
        <f t="shared" si="11"/>
        <v>-88678.10458631067</v>
      </c>
      <c r="D59" s="1">
        <f t="shared" si="12"/>
        <v>53856.648772575303</v>
      </c>
      <c r="E59" s="5">
        <f t="shared" si="9"/>
        <v>-1961.2105791490114</v>
      </c>
      <c r="F59" s="1">
        <f t="shared" si="4"/>
        <v>1087600.2222814129</v>
      </c>
    </row>
    <row r="60" spans="1:6">
      <c r="A60">
        <v>73</v>
      </c>
      <c r="B60" s="1">
        <f t="shared" si="10"/>
        <v>34860</v>
      </c>
      <c r="C60" s="1">
        <f t="shared" si="11"/>
        <v>-88678.10458631067</v>
      </c>
      <c r="D60" s="1">
        <f t="shared" si="12"/>
        <v>51943.950120145317</v>
      </c>
      <c r="E60" s="5">
        <f t="shared" si="9"/>
        <v>-1891.5589220674453</v>
      </c>
      <c r="F60" s="1">
        <f t="shared" si="4"/>
        <v>1048974.5088931799</v>
      </c>
    </row>
    <row r="61" spans="1:6">
      <c r="A61">
        <v>74</v>
      </c>
      <c r="B61" s="1">
        <f t="shared" si="10"/>
        <v>34860</v>
      </c>
      <c r="C61" s="1">
        <f t="shared" si="11"/>
        <v>-88678.10458631067</v>
      </c>
      <c r="D61" s="1">
        <f t="shared" si="12"/>
        <v>49935.413023957197</v>
      </c>
      <c r="E61" s="5">
        <f t="shared" si="9"/>
        <v>-1818.4172711954875</v>
      </c>
      <c r="F61" s="1">
        <f t="shared" si="4"/>
        <v>1008413.400059631</v>
      </c>
    </row>
    <row r="62" spans="1:6">
      <c r="A62">
        <v>75</v>
      </c>
      <c r="B62" s="1">
        <f t="shared" si="10"/>
        <v>34860</v>
      </c>
      <c r="C62" s="1">
        <f t="shared" si="11"/>
        <v>-88678.10458631067</v>
      </c>
      <c r="D62" s="1">
        <f t="shared" si="12"/>
        <v>47826.23536461265</v>
      </c>
      <c r="E62" s="5">
        <f t="shared" si="9"/>
        <v>-1741.6107555082792</v>
      </c>
      <c r="F62" s="1">
        <f t="shared" si="4"/>
        <v>965819.92008242465</v>
      </c>
    </row>
    <row r="63" spans="1:6">
      <c r="A63">
        <v>76</v>
      </c>
      <c r="B63" s="1">
        <f t="shared" si="10"/>
        <v>34860</v>
      </c>
      <c r="C63" s="1">
        <f t="shared" si="11"/>
        <v>-88678.10458631067</v>
      </c>
      <c r="D63" s="1">
        <f t="shared" si="12"/>
        <v>45611.374405797927</v>
      </c>
      <c r="E63" s="5">
        <f t="shared" si="9"/>
        <v>-1660.9557418234413</v>
      </c>
      <c r="F63" s="1">
        <f t="shared" si="4"/>
        <v>921092.23416008847</v>
      </c>
    </row>
    <row r="64" spans="1:6">
      <c r="A64">
        <v>77</v>
      </c>
      <c r="B64" s="1">
        <f t="shared" si="10"/>
        <v>34860</v>
      </c>
      <c r="C64" s="1">
        <f t="shared" si="11"/>
        <v>-88678.10458631067</v>
      </c>
      <c r="D64" s="1">
        <f t="shared" si="12"/>
        <v>43285.534737836446</v>
      </c>
      <c r="E64" s="5">
        <f t="shared" si="9"/>
        <v>-1576.2593957609056</v>
      </c>
      <c r="F64" s="1">
        <f t="shared" si="4"/>
        <v>874123.40491585329</v>
      </c>
    </row>
    <row r="65" spans="1:6">
      <c r="A65">
        <v>78</v>
      </c>
      <c r="B65" s="1">
        <f t="shared" si="10"/>
        <v>34860</v>
      </c>
      <c r="C65" s="1">
        <f t="shared" si="11"/>
        <v>-88678.10458631067</v>
      </c>
      <c r="D65" s="1">
        <f t="shared" si="12"/>
        <v>40843.15561713621</v>
      </c>
      <c r="E65" s="5">
        <f t="shared" si="9"/>
        <v>-1487.3192207040217</v>
      </c>
      <c r="F65" s="1">
        <f t="shared" si="4"/>
        <v>824801.13672597473</v>
      </c>
    </row>
    <row r="66" spans="1:6">
      <c r="A66">
        <v>79</v>
      </c>
      <c r="B66" s="1">
        <f t="shared" si="10"/>
        <v>34860</v>
      </c>
      <c r="C66" s="1">
        <f t="shared" si="11"/>
        <v>-88678.10458631067</v>
      </c>
      <c r="D66" s="1">
        <f t="shared" si="12"/>
        <v>38278.39767126253</v>
      </c>
      <c r="E66" s="5">
        <f t="shared" si="9"/>
        <v>-1393.9225736596677</v>
      </c>
      <c r="F66" s="1">
        <f t="shared" si="4"/>
        <v>773007.50723726687</v>
      </c>
    </row>
    <row r="67" spans="1:6">
      <c r="A67">
        <v>80</v>
      </c>
      <c r="B67" s="1">
        <f t="shared" si="10"/>
        <v>34860</v>
      </c>
      <c r="C67" s="1">
        <f t="shared" si="11"/>
        <v>-88678.10458631067</v>
      </c>
      <c r="D67" s="1">
        <f t="shared" si="12"/>
        <v>35585.128937849717</v>
      </c>
      <c r="E67" s="5">
        <f t="shared" si="9"/>
        <v>-1295.8461568598505</v>
      </c>
      <c r="F67" s="1">
        <f t="shared" si="4"/>
        <v>718618.68543194595</v>
      </c>
    </row>
    <row r="68" spans="1:6">
      <c r="A68">
        <v>81</v>
      </c>
      <c r="B68" s="1">
        <f t="shared" si="10"/>
        <v>34860</v>
      </c>
      <c r="C68" s="1">
        <f t="shared" si="11"/>
        <v>-88678.10458631067</v>
      </c>
      <c r="D68" s="1">
        <f t="shared" si="12"/>
        <v>32756.910203973031</v>
      </c>
      <c r="E68" s="5">
        <f t="shared" si="9"/>
        <v>-1192.8554838892949</v>
      </c>
      <c r="F68" s="1">
        <f t="shared" si="4"/>
        <v>661504.63556571899</v>
      </c>
    </row>
    <row r="69" spans="1:6">
      <c r="A69">
        <v>82</v>
      </c>
      <c r="B69" s="1">
        <f t="shared" si="10"/>
        <v>34860</v>
      </c>
      <c r="C69" s="1">
        <f t="shared" si="11"/>
        <v>-88678.10458631067</v>
      </c>
      <c r="D69" s="1">
        <f t="shared" si="12"/>
        <v>29786.979610929229</v>
      </c>
      <c r="E69" s="5">
        <f t="shared" si="9"/>
        <v>-1084.7043190626075</v>
      </c>
      <c r="F69" s="1">
        <f t="shared" si="4"/>
        <v>601528.80627127492</v>
      </c>
    </row>
    <row r="70" spans="1:6">
      <c r="A70">
        <v>83</v>
      </c>
      <c r="B70" s="1">
        <f t="shared" si="10"/>
        <v>34860</v>
      </c>
      <c r="C70" s="1">
        <f t="shared" si="11"/>
        <v>-88678.10458631067</v>
      </c>
      <c r="D70" s="1">
        <f t="shared" si="12"/>
        <v>26668.236487618138</v>
      </c>
      <c r="E70" s="5">
        <f t="shared" si="9"/>
        <v>-971.13408871064837</v>
      </c>
      <c r="F70" s="1">
        <f t="shared" si="4"/>
        <v>538547.80408387177</v>
      </c>
    </row>
    <row r="71" spans="1:6">
      <c r="A71">
        <v>84</v>
      </c>
      <c r="B71" s="1">
        <f t="shared" si="10"/>
        <v>34860</v>
      </c>
      <c r="C71" s="1">
        <f t="shared" si="11"/>
        <v>-88678.10458631067</v>
      </c>
      <c r="D71" s="1">
        <f t="shared" si="12"/>
        <v>23393.224373873174</v>
      </c>
      <c r="E71" s="5">
        <f t="shared" si="9"/>
        <v>-851.87326296858157</v>
      </c>
      <c r="F71" s="1">
        <f t="shared" si="4"/>
        <v>472411.05060846568</v>
      </c>
    </row>
    <row r="72" spans="1:6">
      <c r="A72">
        <v>85</v>
      </c>
      <c r="B72" s="1">
        <f t="shared" si="10"/>
        <v>34860</v>
      </c>
      <c r="C72" s="1">
        <f t="shared" si="11"/>
        <v>-88678.10458631067</v>
      </c>
      <c r="D72" s="1">
        <f t="shared" si="12"/>
        <v>19954.113193152058</v>
      </c>
      <c r="E72" s="5">
        <f t="shared" si="9"/>
        <v>-726.63670658755268</v>
      </c>
      <c r="F72" s="1">
        <f t="shared" si="4"/>
        <v>402960.42250871949</v>
      </c>
    </row>
    <row r="73" spans="1:6">
      <c r="A73">
        <v>86</v>
      </c>
      <c r="B73" s="1">
        <f t="shared" si="10"/>
        <v>34860</v>
      </c>
      <c r="C73" s="1">
        <f t="shared" si="11"/>
        <v>-88678.10458631067</v>
      </c>
      <c r="D73" s="1">
        <f t="shared" si="12"/>
        <v>16342.680531965258</v>
      </c>
      <c r="E73" s="5">
        <f t="shared" si="9"/>
        <v>-595.12499721787333</v>
      </c>
      <c r="F73" s="1">
        <f t="shared" si="4"/>
        <v>330029.87345715624</v>
      </c>
    </row>
    <row r="74" spans="1:6">
      <c r="A74">
        <v>87</v>
      </c>
      <c r="B74" s="1">
        <f t="shared" si="10"/>
        <v>34860</v>
      </c>
      <c r="C74" s="1">
        <f t="shared" si="11"/>
        <v>-88678.10458631067</v>
      </c>
      <c r="D74" s="1">
        <f t="shared" si="12"/>
        <v>12550.291981283968</v>
      </c>
      <c r="E74" s="5">
        <f t="shared" si="9"/>
        <v>-457.02370953383314</v>
      </c>
      <c r="F74" s="1">
        <f t="shared" si="4"/>
        <v>253445.03714259571</v>
      </c>
    </row>
    <row r="75" spans="1:6">
      <c r="A75">
        <v>88</v>
      </c>
      <c r="B75" s="1">
        <f t="shared" si="10"/>
        <v>34860</v>
      </c>
      <c r="C75" s="1">
        <f t="shared" si="11"/>
        <v>-88678.10458631067</v>
      </c>
      <c r="D75" s="1">
        <f t="shared" si="12"/>
        <v>8567.8804929268226</v>
      </c>
      <c r="E75" s="5">
        <f t="shared" si="9"/>
        <v>-312.00266348858133</v>
      </c>
      <c r="F75" s="1">
        <f t="shared" ref="F75:F77" si="13">F74+C75+D75+E75</f>
        <v>173022.81038572328</v>
      </c>
    </row>
    <row r="76" spans="1:6">
      <c r="A76">
        <v>89</v>
      </c>
      <c r="B76" s="1">
        <f t="shared" si="10"/>
        <v>34860</v>
      </c>
      <c r="C76" s="1">
        <f t="shared" si="11"/>
        <v>-88678.10458631067</v>
      </c>
      <c r="D76" s="1">
        <f t="shared" si="12"/>
        <v>4385.9247015694555</v>
      </c>
      <c r="E76" s="5">
        <f t="shared" si="9"/>
        <v>-159.7151349017677</v>
      </c>
      <c r="F76" s="1">
        <f t="shared" si="13"/>
        <v>88570.915366080299</v>
      </c>
    </row>
    <row r="77" spans="1:6">
      <c r="A77" s="6">
        <v>90</v>
      </c>
      <c r="B77" s="12">
        <f t="shared" si="10"/>
        <v>34860</v>
      </c>
      <c r="C77" s="12">
        <f t="shared" si="11"/>
        <v>-88678.10458631067</v>
      </c>
      <c r="D77" s="12">
        <f t="shared" si="12"/>
        <v>-5.573839451979322</v>
      </c>
      <c r="E77" s="13">
        <f t="shared" si="9"/>
        <v>0.20297350742823161</v>
      </c>
      <c r="F77" s="12">
        <f t="shared" si="13"/>
        <v>-112.56008617492267</v>
      </c>
    </row>
    <row r="78" spans="1:6">
      <c r="E78" s="5">
        <f>SUM(E9:E77)</f>
        <v>-61994.26342560615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Ruler="0" topLeftCell="A45" workbookViewId="0">
      <selection activeCell="E79" sqref="E79"/>
    </sheetView>
  </sheetViews>
  <sheetFormatPr baseColWidth="10" defaultRowHeight="15" x14ac:dyDescent="0"/>
  <cols>
    <col min="1" max="1" width="17.83203125" customWidth="1"/>
    <col min="3" max="3" width="14.83203125" bestFit="1" customWidth="1"/>
    <col min="4" max="4" width="22" customWidth="1"/>
    <col min="5" max="5" width="19.6640625" customWidth="1"/>
  </cols>
  <sheetData>
    <row r="1" spans="1:6">
      <c r="A1" t="s">
        <v>0</v>
      </c>
    </row>
    <row r="2" spans="1:6">
      <c r="A2" t="s">
        <v>11</v>
      </c>
    </row>
    <row r="4" spans="1:6">
      <c r="A4" t="s">
        <v>7</v>
      </c>
      <c r="B4" s="2">
        <f>0.08</f>
        <v>0.08</v>
      </c>
    </row>
    <row r="5" spans="1:6">
      <c r="A5" t="s">
        <v>4</v>
      </c>
      <c r="B5" s="3">
        <v>5.1999999999999998E-2</v>
      </c>
    </row>
    <row r="6" spans="1:6">
      <c r="A6" t="s">
        <v>8</v>
      </c>
      <c r="B6" s="4">
        <f>0.014+(0.15*0.005)+(0.15*0.0018)</f>
        <v>1.502E-2</v>
      </c>
    </row>
    <row r="8" spans="1:6" ht="30">
      <c r="A8" s="6" t="s">
        <v>1</v>
      </c>
      <c r="B8" s="6" t="s">
        <v>2</v>
      </c>
      <c r="C8" s="6" t="s">
        <v>3</v>
      </c>
      <c r="D8" s="6" t="s">
        <v>4</v>
      </c>
      <c r="E8" s="7" t="s">
        <v>5</v>
      </c>
      <c r="F8" s="6" t="s">
        <v>9</v>
      </c>
    </row>
    <row r="9" spans="1:6">
      <c r="A9">
        <v>22</v>
      </c>
      <c r="B9" s="1">
        <v>50000</v>
      </c>
      <c r="C9" s="1">
        <f t="shared" ref="C9:C54" si="0">$B$4*B9</f>
        <v>4000</v>
      </c>
      <c r="D9" s="1">
        <f>C9*$B$5</f>
        <v>208</v>
      </c>
      <c r="E9" s="5">
        <f>$B$6*(C9+D9)*-1</f>
        <v>-63.204160000000002</v>
      </c>
      <c r="F9" s="1">
        <f>SUM(C9:E9)</f>
        <v>4144.7958399999998</v>
      </c>
    </row>
    <row r="10" spans="1:6">
      <c r="A10">
        <v>23</v>
      </c>
      <c r="B10" s="1">
        <f>B9*1.044</f>
        <v>52200</v>
      </c>
      <c r="C10" s="1">
        <f t="shared" si="0"/>
        <v>4176</v>
      </c>
      <c r="D10" s="1">
        <f>(F9+C10)*$B$5</f>
        <v>432.6813836799999</v>
      </c>
      <c r="E10" s="5">
        <f>$B$6*(C10+F9+D10)*-1</f>
        <v>-131.47722789967358</v>
      </c>
      <c r="F10" s="1">
        <f>F9+C10+D10+E10</f>
        <v>8621.9999957803248</v>
      </c>
    </row>
    <row r="11" spans="1:6">
      <c r="A11">
        <v>24</v>
      </c>
      <c r="B11" s="1">
        <f t="shared" ref="B11:B16" si="1">B10*1.044</f>
        <v>54496.800000000003</v>
      </c>
      <c r="C11" s="1">
        <f t="shared" si="0"/>
        <v>4359.7440000000006</v>
      </c>
      <c r="D11" s="1">
        <f t="shared" ref="D11:D53" si="2">(F10+C11)*$B$5</f>
        <v>675.05068778057694</v>
      </c>
      <c r="E11" s="5">
        <f t="shared" ref="E11:E53" si="3">$B$6*(C11+F10+D11)*-1</f>
        <v>-205.12505614708476</v>
      </c>
      <c r="F11" s="1">
        <f t="shared" ref="F11:F74" si="4">F10+C11+D11+E11</f>
        <v>13451.669627413818</v>
      </c>
    </row>
    <row r="12" spans="1:6">
      <c r="A12">
        <v>25</v>
      </c>
      <c r="B12" s="1">
        <f t="shared" si="1"/>
        <v>56894.659200000002</v>
      </c>
      <c r="C12" s="1">
        <f t="shared" si="0"/>
        <v>4551.5727360000001</v>
      </c>
      <c r="D12" s="1">
        <f t="shared" si="2"/>
        <v>936.16860289751844</v>
      </c>
      <c r="E12" s="5">
        <f t="shared" si="3"/>
        <v>-284.46995271399629</v>
      </c>
      <c r="F12" s="1">
        <f t="shared" si="4"/>
        <v>18654.941013597341</v>
      </c>
    </row>
    <row r="13" spans="1:6">
      <c r="A13">
        <v>26</v>
      </c>
      <c r="B13" s="1">
        <f t="shared" si="1"/>
        <v>59398.024204800007</v>
      </c>
      <c r="C13" s="1">
        <f t="shared" si="0"/>
        <v>4751.8419363840003</v>
      </c>
      <c r="D13" s="1">
        <f t="shared" si="2"/>
        <v>1217.1527133990296</v>
      </c>
      <c r="E13" s="5">
        <f t="shared" si="3"/>
        <v>-369.85151366397321</v>
      </c>
      <c r="F13" s="1">
        <f t="shared" si="4"/>
        <v>24254.0841497164</v>
      </c>
    </row>
    <row r="14" spans="1:6">
      <c r="A14">
        <v>27</v>
      </c>
      <c r="B14" s="1">
        <f t="shared" si="1"/>
        <v>62011.537269811211</v>
      </c>
      <c r="C14" s="1">
        <f t="shared" si="0"/>
        <v>4960.9229815848967</v>
      </c>
      <c r="D14" s="1">
        <f t="shared" si="2"/>
        <v>1519.1803708276673</v>
      </c>
      <c r="E14" s="5">
        <f t="shared" si="3"/>
        <v>-461.62749628197702</v>
      </c>
      <c r="F14" s="1">
        <f t="shared" si="4"/>
        <v>30272.560005846986</v>
      </c>
    </row>
    <row r="15" spans="1:6">
      <c r="A15">
        <v>28</v>
      </c>
      <c r="B15" s="1">
        <f t="shared" si="1"/>
        <v>64740.044909682911</v>
      </c>
      <c r="C15" s="1">
        <f t="shared" si="0"/>
        <v>5179.2035927746329</v>
      </c>
      <c r="D15" s="1">
        <f t="shared" si="2"/>
        <v>1843.4917071283242</v>
      </c>
      <c r="E15" s="5">
        <f t="shared" si="3"/>
        <v>-560.17473469236415</v>
      </c>
      <c r="F15" s="1">
        <f t="shared" si="4"/>
        <v>36735.080571057581</v>
      </c>
    </row>
    <row r="16" spans="1:6">
      <c r="A16">
        <v>29</v>
      </c>
      <c r="B16" s="1">
        <f t="shared" si="1"/>
        <v>67588.606885708956</v>
      </c>
      <c r="C16" s="1">
        <f t="shared" si="0"/>
        <v>5407.0885508567162</v>
      </c>
      <c r="D16" s="1">
        <f t="shared" si="2"/>
        <v>2191.3927943395433</v>
      </c>
      <c r="E16" s="5">
        <f t="shared" si="3"/>
        <v>-665.89009998213271</v>
      </c>
      <c r="F16" s="1">
        <f t="shared" si="4"/>
        <v>43667.671816271708</v>
      </c>
    </row>
    <row r="17" spans="1:6">
      <c r="A17">
        <v>30</v>
      </c>
      <c r="B17" s="1">
        <f>B16*1.044</f>
        <v>70562.505588680157</v>
      </c>
      <c r="C17" s="1">
        <f t="shared" si="0"/>
        <v>5645.0004470944123</v>
      </c>
      <c r="D17" s="1">
        <f t="shared" si="2"/>
        <v>2564.2589576950381</v>
      </c>
      <c r="E17" s="5">
        <f t="shared" si="3"/>
        <v>-779.19150694033863</v>
      </c>
      <c r="F17" s="1">
        <f t="shared" si="4"/>
        <v>51097.73971412082</v>
      </c>
    </row>
    <row r="18" spans="1:6">
      <c r="A18">
        <v>31</v>
      </c>
      <c r="B18" s="1">
        <f>B17*1.04</f>
        <v>73385.005812227362</v>
      </c>
      <c r="C18" s="1">
        <f t="shared" si="0"/>
        <v>5870.8004649781888</v>
      </c>
      <c r="D18" s="1">
        <f t="shared" si="2"/>
        <v>2962.3640893131483</v>
      </c>
      <c r="E18" s="5">
        <f t="shared" si="3"/>
        <v>-900.16218211155058</v>
      </c>
      <c r="F18" s="1">
        <f t="shared" si="4"/>
        <v>59030.742086300605</v>
      </c>
    </row>
    <row r="19" spans="1:6">
      <c r="A19">
        <v>32</v>
      </c>
      <c r="B19" s="1">
        <f t="shared" ref="B19:B21" si="5">B18*1.04</f>
        <v>76320.406044716452</v>
      </c>
      <c r="C19" s="1">
        <f t="shared" si="0"/>
        <v>6105.6324835773166</v>
      </c>
      <c r="D19" s="1">
        <f t="shared" si="2"/>
        <v>3387.0914776336517</v>
      </c>
      <c r="E19" s="5">
        <f t="shared" si="3"/>
        <v>-1029.222460033624</v>
      </c>
      <c r="F19" s="1">
        <f t="shared" si="4"/>
        <v>67494.243587477962</v>
      </c>
    </row>
    <row r="20" spans="1:6">
      <c r="A20">
        <v>33</v>
      </c>
      <c r="B20" s="1">
        <f t="shared" si="5"/>
        <v>79373.222286505115</v>
      </c>
      <c r="C20" s="1">
        <f t="shared" si="0"/>
        <v>6349.8577829204096</v>
      </c>
      <c r="D20" s="1">
        <f t="shared" si="2"/>
        <v>3839.8932712607157</v>
      </c>
      <c r="E20" s="5">
        <f t="shared" si="3"/>
        <v>-1166.8135995177197</v>
      </c>
      <c r="F20" s="1">
        <f t="shared" si="4"/>
        <v>76517.181042141383</v>
      </c>
    </row>
    <row r="21" spans="1:6">
      <c r="A21">
        <v>34</v>
      </c>
      <c r="B21" s="1">
        <f t="shared" si="5"/>
        <v>82548.151177965323</v>
      </c>
      <c r="C21" s="1">
        <f t="shared" si="0"/>
        <v>6603.8520942372261</v>
      </c>
      <c r="D21" s="1">
        <f t="shared" si="2"/>
        <v>4322.2937230916878</v>
      </c>
      <c r="E21" s="5">
        <f t="shared" si="3"/>
        <v>-1313.3987694292439</v>
      </c>
      <c r="F21" s="1">
        <f t="shared" si="4"/>
        <v>86129.928090041052</v>
      </c>
    </row>
    <row r="22" spans="1:6">
      <c r="A22">
        <v>35</v>
      </c>
      <c r="B22" s="1">
        <f>B21*1.04</f>
        <v>85850.077225083936</v>
      </c>
      <c r="C22" s="1">
        <f t="shared" si="0"/>
        <v>6868.0061780067153</v>
      </c>
      <c r="D22" s="1">
        <f t="shared" si="2"/>
        <v>4835.892581938484</v>
      </c>
      <c r="E22" s="5">
        <f t="shared" si="3"/>
        <v>-1469.4640792867938</v>
      </c>
      <c r="F22" s="1">
        <f t="shared" si="4"/>
        <v>96364.362770699474</v>
      </c>
    </row>
    <row r="23" spans="1:6">
      <c r="A23">
        <v>36</v>
      </c>
      <c r="B23" s="1">
        <f>B22*1.03</f>
        <v>88425.579541836458</v>
      </c>
      <c r="C23" s="1">
        <f t="shared" si="0"/>
        <v>7074.0463633469171</v>
      </c>
      <c r="D23" s="1">
        <f t="shared" si="2"/>
        <v>5378.7972749704122</v>
      </c>
      <c r="E23" s="5">
        <f t="shared" si="3"/>
        <v>-1634.4344402634324</v>
      </c>
      <c r="F23" s="1">
        <f t="shared" si="4"/>
        <v>107182.77196875337</v>
      </c>
    </row>
    <row r="24" spans="1:6">
      <c r="A24">
        <v>37</v>
      </c>
      <c r="B24" s="1">
        <f t="shared" ref="B24:B27" si="6">B23*1.03</f>
        <v>91078.34692809156</v>
      </c>
      <c r="C24" s="1">
        <f t="shared" si="0"/>
        <v>7286.2677542473248</v>
      </c>
      <c r="D24" s="1">
        <f t="shared" si="2"/>
        <v>5952.390065596036</v>
      </c>
      <c r="E24" s="5">
        <f t="shared" si="3"/>
        <v>-1808.7298754247229</v>
      </c>
      <c r="F24" s="1">
        <f t="shared" si="4"/>
        <v>118612.69991317201</v>
      </c>
    </row>
    <row r="25" spans="1:6">
      <c r="A25">
        <v>38</v>
      </c>
      <c r="B25" s="1">
        <f t="shared" si="6"/>
        <v>93810.69733593431</v>
      </c>
      <c r="C25" s="1">
        <f t="shared" si="0"/>
        <v>7504.8557868747448</v>
      </c>
      <c r="D25" s="1">
        <f t="shared" si="2"/>
        <v>6558.112896402431</v>
      </c>
      <c r="E25" s="5">
        <f t="shared" si="3"/>
        <v>-1992.7885423186669</v>
      </c>
      <c r="F25" s="1">
        <f t="shared" si="4"/>
        <v>130682.88005413052</v>
      </c>
    </row>
    <row r="26" spans="1:6">
      <c r="A26">
        <v>39</v>
      </c>
      <c r="B26" s="1">
        <f t="shared" si="6"/>
        <v>96625.018256012336</v>
      </c>
      <c r="C26" s="1">
        <f t="shared" si="0"/>
        <v>7730.0014604809867</v>
      </c>
      <c r="D26" s="1">
        <f t="shared" si="2"/>
        <v>7197.4698387597982</v>
      </c>
      <c r="E26" s="5">
        <f t="shared" si="3"/>
        <v>-2187.0674773276373</v>
      </c>
      <c r="F26" s="1">
        <f t="shared" si="4"/>
        <v>143423.28387604369</v>
      </c>
    </row>
    <row r="27" spans="1:6">
      <c r="A27">
        <v>40</v>
      </c>
      <c r="B27" s="1">
        <f t="shared" si="6"/>
        <v>99523.768803692714</v>
      </c>
      <c r="C27" s="1">
        <f t="shared" si="0"/>
        <v>7961.901504295417</v>
      </c>
      <c r="D27" s="1">
        <f t="shared" si="2"/>
        <v>7872.0296397776328</v>
      </c>
      <c r="E27" s="5">
        <f t="shared" si="3"/>
        <v>-2392.0433696021537</v>
      </c>
      <c r="F27" s="1">
        <f t="shared" si="4"/>
        <v>156865.17165051459</v>
      </c>
    </row>
    <row r="28" spans="1:6">
      <c r="A28">
        <v>41</v>
      </c>
      <c r="B28" s="1">
        <f>1.025*B27</f>
        <v>102011.86302378502</v>
      </c>
      <c r="C28" s="1">
        <f t="shared" si="0"/>
        <v>8160.9490419028016</v>
      </c>
      <c r="D28" s="1">
        <f t="shared" si="2"/>
        <v>8581.3582760057052</v>
      </c>
      <c r="E28" s="5">
        <f t="shared" si="3"/>
        <v>-2607.5843341057152</v>
      </c>
      <c r="F28" s="1">
        <f t="shared" si="4"/>
        <v>170999.8946343174</v>
      </c>
    </row>
    <row r="29" spans="1:6">
      <c r="A29">
        <v>42</v>
      </c>
      <c r="B29" s="1">
        <f t="shared" ref="B29:B39" si="7">1.025*B28</f>
        <v>104562.15959937964</v>
      </c>
      <c r="C29" s="1">
        <f t="shared" si="0"/>
        <v>8364.9727679503703</v>
      </c>
      <c r="D29" s="1">
        <f t="shared" si="2"/>
        <v>9326.9731049179227</v>
      </c>
      <c r="E29" s="5">
        <f t="shared" si="3"/>
        <v>-2834.1514444179288</v>
      </c>
      <c r="F29" s="1">
        <f t="shared" si="4"/>
        <v>185857.68906276775</v>
      </c>
    </row>
    <row r="30" spans="1:6">
      <c r="A30">
        <v>43</v>
      </c>
      <c r="B30" s="1">
        <f t="shared" si="7"/>
        <v>107176.21358936412</v>
      </c>
      <c r="C30" s="1">
        <f t="shared" si="0"/>
        <v>8574.0970871491299</v>
      </c>
      <c r="D30" s="1">
        <f t="shared" si="2"/>
        <v>10110.452879795677</v>
      </c>
      <c r="E30" s="5">
        <f t="shared" si="3"/>
        <v>-3072.2244302262829</v>
      </c>
      <c r="F30" s="1">
        <f t="shared" si="4"/>
        <v>201470.01459948628</v>
      </c>
    </row>
    <row r="31" spans="1:6">
      <c r="A31">
        <v>44</v>
      </c>
      <c r="B31" s="1">
        <f t="shared" si="7"/>
        <v>109855.61892909821</v>
      </c>
      <c r="C31" s="1">
        <f t="shared" si="0"/>
        <v>8788.4495143278582</v>
      </c>
      <c r="D31" s="1">
        <f t="shared" si="2"/>
        <v>10933.440133918335</v>
      </c>
      <c r="E31" s="5">
        <f t="shared" si="3"/>
        <v>-3322.3024018009419</v>
      </c>
      <c r="F31" s="1">
        <f t="shared" si="4"/>
        <v>217869.60184593155</v>
      </c>
    </row>
    <row r="32" spans="1:6">
      <c r="A32">
        <v>45</v>
      </c>
      <c r="B32" s="1">
        <f t="shared" si="7"/>
        <v>112602.00940232565</v>
      </c>
      <c r="C32" s="1">
        <f t="shared" si="0"/>
        <v>9008.1607521860533</v>
      </c>
      <c r="D32" s="1">
        <f t="shared" si="2"/>
        <v>11797.643655102114</v>
      </c>
      <c r="E32" s="5">
        <f t="shared" si="3"/>
        <v>-3584.9046019233606</v>
      </c>
      <c r="F32" s="1">
        <f t="shared" si="4"/>
        <v>235090.50165129636</v>
      </c>
    </row>
    <row r="33" spans="1:6">
      <c r="A33">
        <v>46</v>
      </c>
      <c r="B33" s="1">
        <f t="shared" si="7"/>
        <v>115417.05963738379</v>
      </c>
      <c r="C33" s="1">
        <f t="shared" si="0"/>
        <v>9233.3647709907036</v>
      </c>
      <c r="D33" s="1">
        <f t="shared" si="2"/>
        <v>12704.841053958928</v>
      </c>
      <c r="E33" s="5">
        <f t="shared" si="3"/>
        <v>-3860.5711862932149</v>
      </c>
      <c r="F33" s="1">
        <f t="shared" si="4"/>
        <v>253168.13628995279</v>
      </c>
    </row>
    <row r="34" spans="1:6">
      <c r="A34">
        <v>47</v>
      </c>
      <c r="B34" s="1">
        <f t="shared" si="7"/>
        <v>118302.48612831837</v>
      </c>
      <c r="C34" s="1">
        <f t="shared" si="0"/>
        <v>9464.1988902654703</v>
      </c>
      <c r="D34" s="1">
        <f t="shared" si="2"/>
        <v>13656.881429371349</v>
      </c>
      <c r="E34" s="5">
        <f t="shared" si="3"/>
        <v>-4149.8640334760366</v>
      </c>
      <c r="F34" s="1">
        <f t="shared" si="4"/>
        <v>272139.3525761136</v>
      </c>
    </row>
    <row r="35" spans="1:6">
      <c r="A35">
        <v>48</v>
      </c>
      <c r="B35" s="1">
        <f t="shared" si="7"/>
        <v>121260.04828152632</v>
      </c>
      <c r="C35" s="1">
        <f t="shared" si="0"/>
        <v>9700.803862522107</v>
      </c>
      <c r="D35" s="1">
        <f t="shared" si="2"/>
        <v>14655.688134809057</v>
      </c>
      <c r="E35" s="5">
        <f t="shared" si="3"/>
        <v>-4453.3675854931407</v>
      </c>
      <c r="F35" s="1">
        <f t="shared" si="4"/>
        <v>292042.47698795167</v>
      </c>
    </row>
    <row r="36" spans="1:6">
      <c r="A36">
        <v>49</v>
      </c>
      <c r="B36" s="1">
        <f t="shared" si="7"/>
        <v>124291.54948856447</v>
      </c>
      <c r="C36" s="1">
        <f t="shared" si="0"/>
        <v>9943.3239590851572</v>
      </c>
      <c r="D36" s="1">
        <f t="shared" si="2"/>
        <v>15703.261649245915</v>
      </c>
      <c r="E36" s="5">
        <f t="shared" si="3"/>
        <v>-4771.6897201961674</v>
      </c>
      <c r="F36" s="1">
        <f t="shared" si="4"/>
        <v>312917.37287608656</v>
      </c>
    </row>
    <row r="37" spans="1:6">
      <c r="A37">
        <v>50</v>
      </c>
      <c r="B37" s="1">
        <f t="shared" si="7"/>
        <v>127398.83822577857</v>
      </c>
      <c r="C37" s="1">
        <f t="shared" si="0"/>
        <v>10191.907058062287</v>
      </c>
      <c r="D37" s="1">
        <f t="shared" si="2"/>
        <v>16801.682556575739</v>
      </c>
      <c r="E37" s="5">
        <f t="shared" si="3"/>
        <v>-5105.4626566106836</v>
      </c>
      <c r="F37" s="1">
        <f t="shared" si="4"/>
        <v>334805.49983411387</v>
      </c>
    </row>
    <row r="38" spans="1:6">
      <c r="A38">
        <v>51</v>
      </c>
      <c r="B38" s="1">
        <f t="shared" si="7"/>
        <v>130583.80918142303</v>
      </c>
      <c r="C38" s="1">
        <f t="shared" si="0"/>
        <v>10446.704734513842</v>
      </c>
      <c r="D38" s="1">
        <f t="shared" si="2"/>
        <v>17953.11463756864</v>
      </c>
      <c r="E38" s="5">
        <f t="shared" si="3"/>
        <v>-5455.3438944770696</v>
      </c>
      <c r="F38" s="1">
        <f t="shared" si="4"/>
        <v>357749.97531171929</v>
      </c>
    </row>
    <row r="39" spans="1:6">
      <c r="A39">
        <v>52</v>
      </c>
      <c r="B39" s="1">
        <f t="shared" si="7"/>
        <v>133848.40441095858</v>
      </c>
      <c r="C39" s="1">
        <f t="shared" si="0"/>
        <v>10707.872352876686</v>
      </c>
      <c r="D39" s="1">
        <f t="shared" si="2"/>
        <v>19159.808078558992</v>
      </c>
      <c r="E39" s="5">
        <f t="shared" si="3"/>
        <v>-5822.0171892621884</v>
      </c>
      <c r="F39" s="1">
        <f t="shared" si="4"/>
        <v>381795.63855389279</v>
      </c>
    </row>
    <row r="40" spans="1:6">
      <c r="A40">
        <v>53</v>
      </c>
      <c r="B40" s="1">
        <f>1.01*B39</f>
        <v>135186.88845506817</v>
      </c>
      <c r="C40" s="1">
        <f t="shared" si="0"/>
        <v>10814.951076405454</v>
      </c>
      <c r="D40" s="1">
        <f t="shared" si="2"/>
        <v>20415.750660775509</v>
      </c>
      <c r="E40" s="5">
        <f t="shared" si="3"/>
        <v>-6203.6556311719287</v>
      </c>
      <c r="F40" s="1">
        <f t="shared" si="4"/>
        <v>406822.68465990183</v>
      </c>
    </row>
    <row r="41" spans="1:6">
      <c r="A41">
        <v>54</v>
      </c>
      <c r="B41" s="1">
        <f t="shared" ref="B41:B59" si="8">1.01*B40</f>
        <v>136538.75733961884</v>
      </c>
      <c r="C41" s="1">
        <f t="shared" si="0"/>
        <v>10923.100587169507</v>
      </c>
      <c r="D41" s="1">
        <f t="shared" si="2"/>
        <v>21722.780832847711</v>
      </c>
      <c r="E41" s="5">
        <f t="shared" si="3"/>
        <v>-6600.8178625203846</v>
      </c>
      <c r="F41" s="1">
        <f t="shared" si="4"/>
        <v>432867.74821739865</v>
      </c>
    </row>
    <row r="42" spans="1:6">
      <c r="A42">
        <v>55</v>
      </c>
      <c r="B42" s="1">
        <f t="shared" si="8"/>
        <v>137904.14491301501</v>
      </c>
      <c r="C42" s="1">
        <f t="shared" si="0"/>
        <v>11032.331593041201</v>
      </c>
      <c r="D42" s="1">
        <f t="shared" si="2"/>
        <v>23082.804150142871</v>
      </c>
      <c r="E42" s="5">
        <f t="shared" si="3"/>
        <v>-7014.0829170879524</v>
      </c>
      <c r="F42" s="1">
        <f t="shared" si="4"/>
        <v>459968.80104349478</v>
      </c>
    </row>
    <row r="43" spans="1:6">
      <c r="A43">
        <v>56</v>
      </c>
      <c r="B43" s="1">
        <f t="shared" si="8"/>
        <v>139283.18636214518</v>
      </c>
      <c r="C43" s="1">
        <f t="shared" si="0"/>
        <v>11142.654908971614</v>
      </c>
      <c r="D43" s="1">
        <f t="shared" si="2"/>
        <v>24497.795709528251</v>
      </c>
      <c r="E43" s="5">
        <f t="shared" si="3"/>
        <v>-7444.0509599631605</v>
      </c>
      <c r="F43" s="1">
        <f t="shared" si="4"/>
        <v>488165.20070203149</v>
      </c>
    </row>
    <row r="44" spans="1:6">
      <c r="A44">
        <v>57</v>
      </c>
      <c r="B44" s="1">
        <f t="shared" si="8"/>
        <v>140676.01822576663</v>
      </c>
      <c r="C44" s="1">
        <f t="shared" si="0"/>
        <v>11254.081458061331</v>
      </c>
      <c r="D44" s="1">
        <f t="shared" si="2"/>
        <v>25969.802672324826</v>
      </c>
      <c r="E44" s="5">
        <f t="shared" si="3"/>
        <v>-7891.3440541829132</v>
      </c>
      <c r="F44" s="1">
        <f t="shared" si="4"/>
        <v>517497.74077823473</v>
      </c>
    </row>
    <row r="45" spans="1:6">
      <c r="A45">
        <v>58</v>
      </c>
      <c r="B45" s="1">
        <f t="shared" si="8"/>
        <v>142082.77840802429</v>
      </c>
      <c r="C45" s="1">
        <f t="shared" si="0"/>
        <v>11366.622272641944</v>
      </c>
      <c r="D45" s="1">
        <f t="shared" si="2"/>
        <v>27500.946878645584</v>
      </c>
      <c r="E45" s="5">
        <f t="shared" si="3"/>
        <v>-8356.6069551414239</v>
      </c>
      <c r="F45" s="1">
        <f t="shared" si="4"/>
        <v>548008.70297438081</v>
      </c>
    </row>
    <row r="46" spans="1:6">
      <c r="A46">
        <v>59</v>
      </c>
      <c r="B46" s="1">
        <f t="shared" si="8"/>
        <v>143503.60619210452</v>
      </c>
      <c r="C46" s="1">
        <f t="shared" si="0"/>
        <v>11480.288495368362</v>
      </c>
      <c r="D46" s="1">
        <f t="shared" si="2"/>
        <v>29093.427556426952</v>
      </c>
      <c r="E46" s="5">
        <f t="shared" si="3"/>
        <v>-8840.5079337731659</v>
      </c>
      <c r="F46" s="1">
        <f t="shared" si="4"/>
        <v>579741.91109240288</v>
      </c>
    </row>
    <row r="47" spans="1:6">
      <c r="A47">
        <v>60</v>
      </c>
      <c r="B47" s="1">
        <f t="shared" si="8"/>
        <v>144938.64225402556</v>
      </c>
      <c r="C47" s="1">
        <f t="shared" si="0"/>
        <v>11595.091380322045</v>
      </c>
      <c r="D47" s="1">
        <f t="shared" si="2"/>
        <v>30749.524128581692</v>
      </c>
      <c r="E47" s="5">
        <f t="shared" si="3"/>
        <v>-9343.7396295516264</v>
      </c>
      <c r="F47" s="1">
        <f t="shared" si="4"/>
        <v>612742.78697175498</v>
      </c>
    </row>
    <row r="48" spans="1:6">
      <c r="A48">
        <v>61</v>
      </c>
      <c r="B48" s="1">
        <f t="shared" si="8"/>
        <v>146388.02867656582</v>
      </c>
      <c r="C48" s="1">
        <f t="shared" si="0"/>
        <v>11711.042294125265</v>
      </c>
      <c r="D48" s="1">
        <f t="shared" si="2"/>
        <v>32471.599121825773</v>
      </c>
      <c r="E48" s="5">
        <f t="shared" si="3"/>
        <v>-9867.0199343833447</v>
      </c>
      <c r="F48" s="1">
        <f t="shared" si="4"/>
        <v>647058.40845332271</v>
      </c>
    </row>
    <row r="49" spans="1:6">
      <c r="A49">
        <v>62</v>
      </c>
      <c r="B49" s="1">
        <f t="shared" si="8"/>
        <v>147851.90896333149</v>
      </c>
      <c r="C49" s="1">
        <f t="shared" si="0"/>
        <v>11828.152717066519</v>
      </c>
      <c r="D49" s="1">
        <f t="shared" si="2"/>
        <v>34262.101180860234</v>
      </c>
      <c r="E49" s="5">
        <f t="shared" si="3"/>
        <v>-10411.092908515766</v>
      </c>
      <c r="F49" s="1">
        <f t="shared" si="4"/>
        <v>682737.56944273366</v>
      </c>
    </row>
    <row r="50" spans="1:6">
      <c r="A50">
        <v>63</v>
      </c>
      <c r="B50" s="1">
        <f t="shared" si="8"/>
        <v>149330.42805296479</v>
      </c>
      <c r="C50" s="1">
        <f t="shared" si="0"/>
        <v>11946.434244237184</v>
      </c>
      <c r="D50" s="1">
        <f t="shared" si="2"/>
        <v>36123.568191722479</v>
      </c>
      <c r="E50" s="5">
        <f t="shared" si="3"/>
        <v>-10976.729729617973</v>
      </c>
      <c r="F50" s="1">
        <f t="shared" si="4"/>
        <v>719830.84214907535</v>
      </c>
    </row>
    <row r="51" spans="1:6">
      <c r="A51">
        <v>64</v>
      </c>
      <c r="B51" s="1">
        <f t="shared" si="8"/>
        <v>150823.73233349444</v>
      </c>
      <c r="C51" s="1">
        <f t="shared" si="0"/>
        <v>12065.898586679556</v>
      </c>
      <c r="D51" s="1">
        <f t="shared" si="2"/>
        <v>38058.630518259255</v>
      </c>
      <c r="E51" s="5">
        <f t="shared" si="3"/>
        <v>-11564.729676235294</v>
      </c>
      <c r="F51" s="1">
        <f t="shared" si="4"/>
        <v>758390.64157777885</v>
      </c>
    </row>
    <row r="52" spans="1:6">
      <c r="A52">
        <v>65</v>
      </c>
      <c r="B52" s="1">
        <f t="shared" si="8"/>
        <v>152331.96965682937</v>
      </c>
      <c r="C52" s="1">
        <f t="shared" si="0"/>
        <v>12186.55757254635</v>
      </c>
      <c r="D52" s="1">
        <f t="shared" si="2"/>
        <v>40070.014355816907</v>
      </c>
      <c r="E52" s="5">
        <f t="shared" si="3"/>
        <v>-12175.921146862254</v>
      </c>
      <c r="F52" s="1">
        <f t="shared" si="4"/>
        <v>798471.29235927982</v>
      </c>
    </row>
    <row r="53" spans="1:6">
      <c r="A53">
        <v>66</v>
      </c>
      <c r="B53" s="1">
        <f t="shared" si="8"/>
        <v>153855.28935339767</v>
      </c>
      <c r="C53" s="1">
        <f t="shared" si="0"/>
        <v>12308.423148271815</v>
      </c>
      <c r="D53" s="1">
        <f t="shared" si="2"/>
        <v>42160.545206392686</v>
      </c>
      <c r="E53" s="5">
        <f t="shared" si="3"/>
        <v>-12811.162715923445</v>
      </c>
      <c r="F53" s="1">
        <f t="shared" si="4"/>
        <v>840129.09799802094</v>
      </c>
    </row>
    <row r="54" spans="1:6">
      <c r="A54">
        <v>67</v>
      </c>
      <c r="B54" s="1">
        <f t="shared" si="8"/>
        <v>155393.84224693166</v>
      </c>
      <c r="C54" s="1">
        <f t="shared" si="0"/>
        <v>12431.507379754534</v>
      </c>
      <c r="D54" s="1">
        <f>(F53+C54)*$B$5</f>
        <v>44333.151479644323</v>
      </c>
      <c r="E54" s="5">
        <f>$B$6*(C54+F53+D54)*-1</f>
        <v>-13471.344227998447</v>
      </c>
      <c r="F54" s="1">
        <f t="shared" si="4"/>
        <v>883422.41262942145</v>
      </c>
    </row>
    <row r="55" spans="1:6">
      <c r="A55">
        <v>68</v>
      </c>
      <c r="B55" s="1">
        <f t="shared" si="8"/>
        <v>156947.78066940096</v>
      </c>
      <c r="C55" s="1">
        <f t="shared" ref="C55:C59" si="9">$B$4*B55</f>
        <v>12555.822453552077</v>
      </c>
      <c r="D55" s="1">
        <f>(F54+C55)*$B$5</f>
        <v>46590.868224314618</v>
      </c>
      <c r="E55" s="5">
        <f t="shared" ref="E55:E77" si="10">$B$6*(C55+F54+D55)*-1</f>
        <v>-14157.387931675468</v>
      </c>
      <c r="F55" s="1">
        <f t="shared" si="4"/>
        <v>928411.71537561272</v>
      </c>
    </row>
    <row r="56" spans="1:6">
      <c r="A56">
        <v>69</v>
      </c>
      <c r="B56" s="1">
        <f t="shared" si="8"/>
        <v>158517.25847609498</v>
      </c>
      <c r="C56" s="1">
        <f t="shared" si="9"/>
        <v>12681.380678087598</v>
      </c>
      <c r="D56" s="1">
        <f t="shared" ref="D56:D77" si="11">(F55+C56)*$B$5</f>
        <v>48936.840994792416</v>
      </c>
      <c r="E56" s="5">
        <f t="shared" si="10"/>
        <v>-14870.249654468362</v>
      </c>
      <c r="F56" s="1">
        <f t="shared" si="4"/>
        <v>975159.68739402434</v>
      </c>
    </row>
    <row r="57" spans="1:6">
      <c r="A57">
        <v>70</v>
      </c>
      <c r="B57" s="1">
        <f t="shared" si="8"/>
        <v>160102.43106085595</v>
      </c>
      <c r="C57" s="1">
        <f t="shared" si="9"/>
        <v>12808.194484868476</v>
      </c>
      <c r="D57" s="1">
        <f t="shared" si="11"/>
        <v>51374.329857702425</v>
      </c>
      <c r="E57" s="5">
        <f t="shared" si="10"/>
        <v>-15610.920020283662</v>
      </c>
      <c r="F57" s="1">
        <f t="shared" si="4"/>
        <v>1023731.2917163116</v>
      </c>
    </row>
    <row r="58" spans="1:6">
      <c r="A58">
        <v>71</v>
      </c>
      <c r="B58" s="1">
        <f t="shared" si="8"/>
        <v>161703.45537146452</v>
      </c>
      <c r="C58" s="1">
        <f t="shared" si="9"/>
        <v>12936.276429717162</v>
      </c>
      <c r="D58" s="1">
        <f t="shared" si="11"/>
        <v>53906.713543593498</v>
      </c>
      <c r="E58" s="5">
        <f t="shared" si="10"/>
        <v>-16380.425710978127</v>
      </c>
      <c r="F58" s="1">
        <f t="shared" si="4"/>
        <v>1074193.855978644</v>
      </c>
    </row>
    <row r="59" spans="1:6">
      <c r="A59" s="8">
        <v>72</v>
      </c>
      <c r="B59" s="1">
        <f t="shared" si="8"/>
        <v>163320.48992517916</v>
      </c>
      <c r="C59" s="1">
        <f t="shared" si="9"/>
        <v>13065.639194014333</v>
      </c>
      <c r="D59" s="1">
        <f t="shared" si="11"/>
        <v>56537.493748978224</v>
      </c>
      <c r="E59" s="5">
        <f t="shared" si="10"/>
        <v>-17179.830773602982</v>
      </c>
      <c r="F59" s="1">
        <f t="shared" si="4"/>
        <v>1126617.1581480335</v>
      </c>
    </row>
    <row r="60" spans="1:6">
      <c r="A60">
        <v>73</v>
      </c>
      <c r="B60" s="1">
        <f>3419*12</f>
        <v>41028</v>
      </c>
      <c r="C60" s="1">
        <f t="shared" ref="C60:C77" si="12">(($B$54*0.795)-B60)*-1</f>
        <v>-82510.10458631067</v>
      </c>
      <c r="D60" s="1">
        <f t="shared" si="11"/>
        <v>54293.566785209587</v>
      </c>
      <c r="E60" s="5">
        <f t="shared" si="10"/>
        <v>-16497.977317610927</v>
      </c>
      <c r="F60" s="1">
        <f t="shared" si="4"/>
        <v>1081902.6430293215</v>
      </c>
    </row>
    <row r="61" spans="1:6">
      <c r="A61">
        <v>74</v>
      </c>
      <c r="B61" s="1">
        <f t="shared" ref="B61:B77" si="13">3419*12</f>
        <v>41028</v>
      </c>
      <c r="C61" s="1">
        <f t="shared" si="12"/>
        <v>-82510.10458631067</v>
      </c>
      <c r="D61" s="1">
        <f t="shared" si="11"/>
        <v>51968.411999036558</v>
      </c>
      <c r="E61" s="5">
        <f t="shared" si="10"/>
        <v>-15791.441475639551</v>
      </c>
      <c r="F61" s="1">
        <f t="shared" si="4"/>
        <v>1035569.5089664077</v>
      </c>
    </row>
    <row r="62" spans="1:6">
      <c r="A62">
        <v>75</v>
      </c>
      <c r="B62" s="1">
        <f t="shared" si="13"/>
        <v>41028</v>
      </c>
      <c r="C62" s="1">
        <f t="shared" si="12"/>
        <v>-82510.10458631067</v>
      </c>
      <c r="D62" s="1">
        <f t="shared" si="11"/>
        <v>49559.089027765047</v>
      </c>
      <c r="E62" s="5">
        <f t="shared" si="10"/>
        <v>-15059.329770986089</v>
      </c>
      <c r="F62" s="1">
        <f t="shared" si="4"/>
        <v>987559.16363687604</v>
      </c>
    </row>
    <row r="63" spans="1:6">
      <c r="A63">
        <v>76</v>
      </c>
      <c r="B63" s="1">
        <f t="shared" si="13"/>
        <v>41028</v>
      </c>
      <c r="C63" s="1">
        <f t="shared" si="12"/>
        <v>-82510.10458631067</v>
      </c>
      <c r="D63" s="1">
        <f t="shared" si="11"/>
        <v>47062.551070629394</v>
      </c>
      <c r="E63" s="5">
        <f t="shared" si="10"/>
        <v>-14300.716384020345</v>
      </c>
      <c r="F63" s="1">
        <f t="shared" si="4"/>
        <v>937810.89373717434</v>
      </c>
    </row>
    <row r="64" spans="1:6">
      <c r="A64">
        <v>77</v>
      </c>
      <c r="B64" s="1">
        <f t="shared" si="13"/>
        <v>41028</v>
      </c>
      <c r="C64" s="1">
        <f t="shared" si="12"/>
        <v>-82510.10458631067</v>
      </c>
      <c r="D64" s="1">
        <f t="shared" si="11"/>
        <v>44475.641035844907</v>
      </c>
      <c r="E64" s="5">
        <f t="shared" si="10"/>
        <v>-13514.641981404364</v>
      </c>
      <c r="F64" s="1">
        <f t="shared" si="4"/>
        <v>886261.78820530418</v>
      </c>
    </row>
    <row r="65" spans="1:6">
      <c r="A65">
        <v>78</v>
      </c>
      <c r="B65" s="1">
        <f t="shared" si="13"/>
        <v>41028</v>
      </c>
      <c r="C65" s="1">
        <f t="shared" si="12"/>
        <v>-82510.10458631067</v>
      </c>
      <c r="D65" s="1">
        <f t="shared" si="11"/>
        <v>41795.087548187657</v>
      </c>
      <c r="E65" s="5">
        <f t="shared" si="10"/>
        <v>-12700.112502931062</v>
      </c>
      <c r="F65" s="1">
        <f t="shared" si="4"/>
        <v>832846.65866425016</v>
      </c>
    </row>
    <row r="66" spans="1:6">
      <c r="A66">
        <v>79</v>
      </c>
      <c r="B66" s="1">
        <f t="shared" si="13"/>
        <v>41028</v>
      </c>
      <c r="C66" s="1">
        <f t="shared" si="12"/>
        <v>-82510.10458631067</v>
      </c>
      <c r="D66" s="1">
        <f t="shared" si="11"/>
        <v>39017.500812052851</v>
      </c>
      <c r="E66" s="5">
        <f t="shared" si="10"/>
        <v>-11856.097904447684</v>
      </c>
      <c r="F66" s="1">
        <f t="shared" si="4"/>
        <v>777497.95698554465</v>
      </c>
    </row>
    <row r="67" spans="1:6">
      <c r="A67">
        <v>80</v>
      </c>
      <c r="B67" s="1">
        <f t="shared" si="13"/>
        <v>41028</v>
      </c>
      <c r="C67" s="1">
        <f t="shared" si="12"/>
        <v>-82510.10458631067</v>
      </c>
      <c r="D67" s="1">
        <f t="shared" si="11"/>
        <v>36139.368324760166</v>
      </c>
      <c r="E67" s="5">
        <f t="shared" si="10"/>
        <v>-10981.530855274392</v>
      </c>
      <c r="F67" s="1">
        <f t="shared" si="4"/>
        <v>720145.68986871967</v>
      </c>
    </row>
    <row r="68" spans="1:6">
      <c r="A68">
        <v>81</v>
      </c>
      <c r="B68" s="1">
        <f t="shared" si="13"/>
        <v>41028</v>
      </c>
      <c r="C68" s="1">
        <f t="shared" si="12"/>
        <v>-82510.10458631067</v>
      </c>
      <c r="D68" s="1">
        <f t="shared" si="11"/>
        <v>33157.050434685269</v>
      </c>
      <c r="E68" s="5">
        <f t="shared" si="10"/>
        <v>-10075.305388470757</v>
      </c>
      <c r="F68" s="1">
        <f t="shared" si="4"/>
        <v>660717.33032862353</v>
      </c>
    </row>
    <row r="69" spans="1:6">
      <c r="A69">
        <v>82</v>
      </c>
      <c r="B69" s="1">
        <f t="shared" si="13"/>
        <v>41028</v>
      </c>
      <c r="C69" s="1">
        <f t="shared" si="12"/>
        <v>-82510.10458631067</v>
      </c>
      <c r="D69" s="1">
        <f t="shared" si="11"/>
        <v>30066.775738600267</v>
      </c>
      <c r="E69" s="5">
        <f t="shared" si="10"/>
        <v>-9136.2755022433157</v>
      </c>
      <c r="F69" s="1">
        <f t="shared" si="4"/>
        <v>599137.72597866983</v>
      </c>
    </row>
    <row r="70" spans="1:6">
      <c r="A70">
        <v>83</v>
      </c>
      <c r="B70" s="1">
        <f t="shared" si="13"/>
        <v>41028</v>
      </c>
      <c r="C70" s="1">
        <f t="shared" si="12"/>
        <v>-82510.10458631067</v>
      </c>
      <c r="D70" s="1">
        <f t="shared" si="11"/>
        <v>26864.636312402676</v>
      </c>
      <c r="E70" s="5">
        <f t="shared" si="10"/>
        <v>-8163.253710725523</v>
      </c>
      <c r="F70" s="1">
        <f t="shared" si="4"/>
        <v>535329.00399403623</v>
      </c>
    </row>
    <row r="71" spans="1:6">
      <c r="A71">
        <v>84</v>
      </c>
      <c r="B71" s="1">
        <f t="shared" si="13"/>
        <v>41028</v>
      </c>
      <c r="C71" s="1">
        <f t="shared" si="12"/>
        <v>-82510.10458631067</v>
      </c>
      <c r="D71" s="1">
        <f t="shared" si="11"/>
        <v>23546.582769201726</v>
      </c>
      <c r="E71" s="5">
        <f t="shared" si="10"/>
        <v>-7155.0095422974473</v>
      </c>
      <c r="F71" s="1">
        <f t="shared" si="4"/>
        <v>469210.47263462981</v>
      </c>
    </row>
    <row r="72" spans="1:6">
      <c r="A72">
        <v>85</v>
      </c>
      <c r="B72" s="1">
        <f t="shared" si="13"/>
        <v>41028</v>
      </c>
      <c r="C72" s="1">
        <f t="shared" si="12"/>
        <v>-82510.10458631067</v>
      </c>
      <c r="D72" s="1">
        <f t="shared" si="11"/>
        <v>20108.419138512592</v>
      </c>
      <c r="E72" s="5">
        <f t="shared" si="10"/>
        <v>-6110.2679835462122</v>
      </c>
      <c r="F72" s="1">
        <f t="shared" si="4"/>
        <v>400698.51920328551</v>
      </c>
    </row>
    <row r="73" spans="1:6">
      <c r="A73">
        <v>86</v>
      </c>
      <c r="B73" s="1">
        <f t="shared" si="13"/>
        <v>41028</v>
      </c>
      <c r="C73" s="1">
        <f t="shared" si="12"/>
        <v>-82510.10458631067</v>
      </c>
      <c r="D73" s="1">
        <f t="shared" si="11"/>
        <v>16545.79756008269</v>
      </c>
      <c r="E73" s="5">
        <f t="shared" si="10"/>
        <v>-5027.7078668994036</v>
      </c>
      <c r="F73" s="1">
        <f t="shared" si="4"/>
        <v>329706.50431015814</v>
      </c>
    </row>
    <row r="74" spans="1:6">
      <c r="A74">
        <v>87</v>
      </c>
      <c r="B74" s="1">
        <f t="shared" si="13"/>
        <v>41028</v>
      </c>
      <c r="C74" s="1">
        <f t="shared" si="12"/>
        <v>-82510.10458631067</v>
      </c>
      <c r="D74" s="1">
        <f t="shared" si="11"/>
        <v>12854.212785640068</v>
      </c>
      <c r="E74" s="5">
        <f t="shared" si="10"/>
        <v>-3905.9601998925027</v>
      </c>
      <c r="F74" s="1">
        <f t="shared" si="4"/>
        <v>256144.65230959503</v>
      </c>
    </row>
    <row r="75" spans="1:6">
      <c r="A75">
        <v>88</v>
      </c>
      <c r="B75" s="1">
        <f t="shared" si="13"/>
        <v>41028</v>
      </c>
      <c r="C75" s="1">
        <f t="shared" si="12"/>
        <v>-82510.10458631067</v>
      </c>
      <c r="D75" s="1">
        <f t="shared" si="11"/>
        <v>9028.9964816107858</v>
      </c>
      <c r="E75" s="5">
        <f t="shared" si="10"/>
        <v>-2743.6064339575246</v>
      </c>
      <c r="F75" s="1">
        <f t="shared" ref="F75:F77" si="14">F74+C75+D75+E75</f>
        <v>179919.9377709376</v>
      </c>
    </row>
    <row r="76" spans="1:6">
      <c r="A76">
        <v>89</v>
      </c>
      <c r="B76" s="1">
        <f t="shared" si="13"/>
        <v>41028</v>
      </c>
      <c r="C76" s="1">
        <f t="shared" si="12"/>
        <v>-82510.10458631067</v>
      </c>
      <c r="D76" s="1">
        <f t="shared" si="11"/>
        <v>5065.3113256006</v>
      </c>
      <c r="E76" s="5">
        <f t="shared" si="10"/>
        <v>-1539.1766705436175</v>
      </c>
      <c r="F76" s="1">
        <f t="shared" si="14"/>
        <v>100935.96783968392</v>
      </c>
    </row>
    <row r="77" spans="1:6">
      <c r="A77" s="6">
        <v>90</v>
      </c>
      <c r="B77" s="12">
        <f t="shared" si="13"/>
        <v>41028</v>
      </c>
      <c r="C77" s="12">
        <f t="shared" si="12"/>
        <v>-82510.10458631067</v>
      </c>
      <c r="D77" s="12">
        <f t="shared" si="11"/>
        <v>958.14488917540871</v>
      </c>
      <c r="E77" s="13">
        <f t="shared" si="10"/>
        <v>-291.14780230108079</v>
      </c>
      <c r="F77" s="12">
        <f t="shared" si="14"/>
        <v>19092.860340247571</v>
      </c>
    </row>
    <row r="78" spans="1:6">
      <c r="E78" s="5">
        <f>SUM(E9:E77)</f>
        <v>-454475.79968904937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Ruler="0" workbookViewId="0">
      <selection activeCell="E78" sqref="E78"/>
    </sheetView>
  </sheetViews>
  <sheetFormatPr baseColWidth="10" defaultRowHeight="15" x14ac:dyDescent="0"/>
  <cols>
    <col min="1" max="1" width="17.83203125" customWidth="1"/>
    <col min="3" max="3" width="14.83203125" bestFit="1" customWidth="1"/>
    <col min="4" max="4" width="22" customWidth="1"/>
    <col min="5" max="5" width="19.6640625" customWidth="1"/>
  </cols>
  <sheetData>
    <row r="1" spans="1:6">
      <c r="A1" t="s">
        <v>0</v>
      </c>
    </row>
    <row r="2" spans="1:6">
      <c r="A2" t="s">
        <v>10</v>
      </c>
    </row>
    <row r="4" spans="1:6">
      <c r="A4" t="s">
        <v>7</v>
      </c>
      <c r="B4" s="2">
        <f>0.08</f>
        <v>0.08</v>
      </c>
    </row>
    <row r="5" spans="1:6">
      <c r="A5" t="s">
        <v>4</v>
      </c>
      <c r="B5" s="3">
        <v>5.1999999999999998E-2</v>
      </c>
    </row>
    <row r="6" spans="1:6">
      <c r="A6" t="s">
        <v>8</v>
      </c>
      <c r="B6" s="4">
        <v>7.0000000000000001E-3</v>
      </c>
    </row>
    <row r="8" spans="1:6" ht="30">
      <c r="A8" s="6" t="s">
        <v>1</v>
      </c>
      <c r="B8" s="6" t="s">
        <v>2</v>
      </c>
      <c r="C8" s="6" t="s">
        <v>3</v>
      </c>
      <c r="D8" s="6" t="s">
        <v>4</v>
      </c>
      <c r="E8" s="7" t="s">
        <v>5</v>
      </c>
      <c r="F8" s="6" t="s">
        <v>9</v>
      </c>
    </row>
    <row r="9" spans="1:6">
      <c r="A9">
        <v>22</v>
      </c>
      <c r="B9" s="1">
        <v>50000</v>
      </c>
      <c r="C9" s="1">
        <f t="shared" ref="C9:C57" si="0">$B$4*B9</f>
        <v>4000</v>
      </c>
      <c r="D9" s="1">
        <f>C9*$B$5</f>
        <v>208</v>
      </c>
      <c r="E9" s="5">
        <f>$B$6*(C9+D9)*-1</f>
        <v>-29.456</v>
      </c>
      <c r="F9" s="1">
        <f>SUM(C9:E9)</f>
        <v>4178.5439999999999</v>
      </c>
    </row>
    <row r="10" spans="1:6">
      <c r="A10">
        <v>23</v>
      </c>
      <c r="B10" s="1">
        <f>B9*1.044</f>
        <v>52200</v>
      </c>
      <c r="C10" s="1">
        <f t="shared" si="0"/>
        <v>4176</v>
      </c>
      <c r="D10" s="1">
        <f>(F9+C10)*$B$5</f>
        <v>434.43628799999999</v>
      </c>
      <c r="E10" s="5">
        <f>$B$6*(C10+F9+D10)*-1</f>
        <v>-61.522862016000005</v>
      </c>
      <c r="F10" s="1">
        <f>F9+C10+D10+E10</f>
        <v>8727.457425984001</v>
      </c>
    </row>
    <row r="11" spans="1:6">
      <c r="A11">
        <v>24</v>
      </c>
      <c r="B11" s="1">
        <f t="shared" ref="B11:B16" si="1">B10*1.044</f>
        <v>54496.800000000003</v>
      </c>
      <c r="C11" s="1">
        <f t="shared" si="0"/>
        <v>4359.7440000000006</v>
      </c>
      <c r="D11" s="1">
        <f t="shared" ref="D11:D53" si="2">(F10+C11)*$B$5</f>
        <v>680.53447415116807</v>
      </c>
      <c r="E11" s="5">
        <f t="shared" ref="E11:E53" si="3">$B$6*(C11+F10+D11)*-1</f>
        <v>-96.374151300946181</v>
      </c>
      <c r="F11" s="1">
        <f t="shared" ref="F11:F74" si="4">F10+C11+D11+E11</f>
        <v>13671.361748834222</v>
      </c>
    </row>
    <row r="12" spans="1:6">
      <c r="A12">
        <v>25</v>
      </c>
      <c r="B12" s="1">
        <f t="shared" si="1"/>
        <v>56894.659200000002</v>
      </c>
      <c r="C12" s="1">
        <f t="shared" si="0"/>
        <v>4551.5727360000001</v>
      </c>
      <c r="D12" s="1">
        <f t="shared" si="2"/>
        <v>947.59259321137949</v>
      </c>
      <c r="E12" s="5">
        <f t="shared" si="3"/>
        <v>-134.19368954631921</v>
      </c>
      <c r="F12" s="1">
        <f t="shared" si="4"/>
        <v>19036.333388499283</v>
      </c>
    </row>
    <row r="13" spans="1:6">
      <c r="A13">
        <v>26</v>
      </c>
      <c r="B13" s="1">
        <f t="shared" si="1"/>
        <v>59398.024204800007</v>
      </c>
      <c r="C13" s="1">
        <f t="shared" si="0"/>
        <v>4751.8419363840003</v>
      </c>
      <c r="D13" s="1">
        <f t="shared" si="2"/>
        <v>1236.9851168939306</v>
      </c>
      <c r="E13" s="5">
        <f t="shared" si="3"/>
        <v>-175.17612309244049</v>
      </c>
      <c r="F13" s="1">
        <f t="shared" si="4"/>
        <v>24849.984318684772</v>
      </c>
    </row>
    <row r="14" spans="1:6">
      <c r="A14">
        <v>27</v>
      </c>
      <c r="B14" s="1">
        <f t="shared" si="1"/>
        <v>62011.537269811211</v>
      </c>
      <c r="C14" s="1">
        <f t="shared" si="0"/>
        <v>4960.9229815848967</v>
      </c>
      <c r="D14" s="1">
        <f t="shared" si="2"/>
        <v>1550.1671796140226</v>
      </c>
      <c r="E14" s="5">
        <f t="shared" si="3"/>
        <v>-219.52752135918584</v>
      </c>
      <c r="F14" s="1">
        <f t="shared" si="4"/>
        <v>31141.546958524505</v>
      </c>
    </row>
    <row r="15" spans="1:6">
      <c r="A15">
        <v>28</v>
      </c>
      <c r="B15" s="1">
        <f t="shared" si="1"/>
        <v>64740.044909682911</v>
      </c>
      <c r="C15" s="1">
        <f t="shared" si="0"/>
        <v>5179.2035927746329</v>
      </c>
      <c r="D15" s="1">
        <f t="shared" si="2"/>
        <v>1888.6790286675548</v>
      </c>
      <c r="E15" s="5">
        <f t="shared" si="3"/>
        <v>-267.46600705976681</v>
      </c>
      <c r="F15" s="1">
        <f t="shared" si="4"/>
        <v>37941.96357290692</v>
      </c>
    </row>
    <row r="16" spans="1:6">
      <c r="A16">
        <v>29</v>
      </c>
      <c r="B16" s="1">
        <f t="shared" si="1"/>
        <v>67588.606885708956</v>
      </c>
      <c r="C16" s="1">
        <f t="shared" si="0"/>
        <v>5407.0885508567162</v>
      </c>
      <c r="D16" s="1">
        <f t="shared" si="2"/>
        <v>2254.1507104357088</v>
      </c>
      <c r="E16" s="5">
        <f t="shared" si="3"/>
        <v>-319.2224198393954</v>
      </c>
      <c r="F16" s="1">
        <f t="shared" si="4"/>
        <v>45283.980414359947</v>
      </c>
    </row>
    <row r="17" spans="1:6">
      <c r="A17">
        <v>30</v>
      </c>
      <c r="B17" s="1">
        <f>B16*1.044</f>
        <v>70562.505588680157</v>
      </c>
      <c r="C17" s="1">
        <f t="shared" si="0"/>
        <v>5645.0004470944123</v>
      </c>
      <c r="D17" s="1">
        <f t="shared" si="2"/>
        <v>2648.3070047956267</v>
      </c>
      <c r="E17" s="5">
        <f t="shared" si="3"/>
        <v>-375.04101506374991</v>
      </c>
      <c r="F17" s="1">
        <f t="shared" si="4"/>
        <v>53202.246851186239</v>
      </c>
    </row>
    <row r="18" spans="1:6">
      <c r="A18">
        <v>31</v>
      </c>
      <c r="B18" s="1">
        <f>B17*1.04</f>
        <v>73385.005812227362</v>
      </c>
      <c r="C18" s="1">
        <f t="shared" si="0"/>
        <v>5870.8004649781888</v>
      </c>
      <c r="D18" s="1">
        <f t="shared" si="2"/>
        <v>3071.7984604405501</v>
      </c>
      <c r="E18" s="5">
        <f t="shared" si="3"/>
        <v>-435.01392043623486</v>
      </c>
      <c r="F18" s="1">
        <f t="shared" si="4"/>
        <v>61709.831856168741</v>
      </c>
    </row>
    <row r="19" spans="1:6">
      <c r="A19">
        <v>32</v>
      </c>
      <c r="B19" s="1">
        <f t="shared" ref="B19:B21" si="5">B18*1.04</f>
        <v>76320.406044716452</v>
      </c>
      <c r="C19" s="1">
        <f t="shared" si="0"/>
        <v>6105.6324835773166</v>
      </c>
      <c r="D19" s="1">
        <f t="shared" si="2"/>
        <v>3526.4041456667951</v>
      </c>
      <c r="E19" s="5">
        <f t="shared" si="3"/>
        <v>-499.39307939788995</v>
      </c>
      <c r="F19" s="1">
        <f t="shared" si="4"/>
        <v>70842.475406014957</v>
      </c>
    </row>
    <row r="20" spans="1:6">
      <c r="A20">
        <v>33</v>
      </c>
      <c r="B20" s="1">
        <f t="shared" si="5"/>
        <v>79373.222286505115</v>
      </c>
      <c r="C20" s="1">
        <f t="shared" si="0"/>
        <v>6349.8577829204096</v>
      </c>
      <c r="D20" s="1">
        <f t="shared" si="2"/>
        <v>4014.001325824639</v>
      </c>
      <c r="E20" s="5">
        <f t="shared" si="3"/>
        <v>-568.44434160332003</v>
      </c>
      <c r="F20" s="1">
        <f t="shared" si="4"/>
        <v>80637.890173156688</v>
      </c>
    </row>
    <row r="21" spans="1:6">
      <c r="A21">
        <v>34</v>
      </c>
      <c r="B21" s="1">
        <f t="shared" si="5"/>
        <v>82548.151177965323</v>
      </c>
      <c r="C21" s="1">
        <f t="shared" si="0"/>
        <v>6603.8520942372261</v>
      </c>
      <c r="D21" s="1">
        <f t="shared" si="2"/>
        <v>4536.5705979044833</v>
      </c>
      <c r="E21" s="5">
        <f t="shared" si="3"/>
        <v>-642.44819005708882</v>
      </c>
      <c r="F21" s="1">
        <f t="shared" si="4"/>
        <v>91135.864675241319</v>
      </c>
    </row>
    <row r="22" spans="1:6">
      <c r="A22">
        <v>35</v>
      </c>
      <c r="B22" s="1">
        <f>B21*1.04</f>
        <v>85850.077225083936</v>
      </c>
      <c r="C22" s="1">
        <f t="shared" si="0"/>
        <v>6868.0061780067153</v>
      </c>
      <c r="D22" s="1">
        <f t="shared" si="2"/>
        <v>5096.2012843688981</v>
      </c>
      <c r="E22" s="5">
        <f t="shared" si="3"/>
        <v>-721.70050496331862</v>
      </c>
      <c r="F22" s="1">
        <f t="shared" si="4"/>
        <v>102378.37163265362</v>
      </c>
    </row>
    <row r="23" spans="1:6">
      <c r="A23">
        <v>36</v>
      </c>
      <c r="B23" s="1">
        <f>B22*1.03</f>
        <v>88425.579541836458</v>
      </c>
      <c r="C23" s="1">
        <f t="shared" si="0"/>
        <v>7074.0463633469171</v>
      </c>
      <c r="D23" s="1">
        <f t="shared" si="2"/>
        <v>5691.5257357920282</v>
      </c>
      <c r="E23" s="5">
        <f t="shared" si="3"/>
        <v>-806.00760612254805</v>
      </c>
      <c r="F23" s="1">
        <f t="shared" si="4"/>
        <v>114337.93612567004</v>
      </c>
    </row>
    <row r="24" spans="1:6">
      <c r="A24">
        <v>37</v>
      </c>
      <c r="B24" s="1">
        <f t="shared" ref="B24:B27" si="6">B23*1.03</f>
        <v>91078.34692809156</v>
      </c>
      <c r="C24" s="1">
        <f t="shared" si="0"/>
        <v>7286.2677542473248</v>
      </c>
      <c r="D24" s="1">
        <f t="shared" si="2"/>
        <v>6324.4586017557021</v>
      </c>
      <c r="E24" s="5">
        <f t="shared" si="3"/>
        <v>-895.64063737171148</v>
      </c>
      <c r="F24" s="1">
        <f t="shared" si="4"/>
        <v>127053.02184430134</v>
      </c>
    </row>
    <row r="25" spans="1:6">
      <c r="A25">
        <v>38</v>
      </c>
      <c r="B25" s="1">
        <f t="shared" si="6"/>
        <v>93810.69733593431</v>
      </c>
      <c r="C25" s="1">
        <f t="shared" si="0"/>
        <v>7504.8557868747448</v>
      </c>
      <c r="D25" s="1">
        <f t="shared" si="2"/>
        <v>6997.0096368211562</v>
      </c>
      <c r="E25" s="5">
        <f t="shared" si="3"/>
        <v>-990.88421087598078</v>
      </c>
      <c r="F25" s="1">
        <f t="shared" si="4"/>
        <v>140564.00305712127</v>
      </c>
    </row>
    <row r="26" spans="1:6">
      <c r="A26">
        <v>39</v>
      </c>
      <c r="B26" s="1">
        <f t="shared" si="6"/>
        <v>96625.018256012336</v>
      </c>
      <c r="C26" s="1">
        <f t="shared" si="0"/>
        <v>7730.0014604809867</v>
      </c>
      <c r="D26" s="1">
        <f t="shared" si="2"/>
        <v>7711.2882349153178</v>
      </c>
      <c r="E26" s="5">
        <f t="shared" si="3"/>
        <v>-1092.0370492676232</v>
      </c>
      <c r="F26" s="1">
        <f t="shared" si="4"/>
        <v>154913.25570324998</v>
      </c>
    </row>
    <row r="27" spans="1:6">
      <c r="A27">
        <v>40</v>
      </c>
      <c r="B27" s="1">
        <f t="shared" si="6"/>
        <v>99523.768803692714</v>
      </c>
      <c r="C27" s="1">
        <f t="shared" si="0"/>
        <v>7961.901504295417</v>
      </c>
      <c r="D27" s="1">
        <f t="shared" si="2"/>
        <v>8469.5081747923596</v>
      </c>
      <c r="E27" s="5">
        <f t="shared" si="3"/>
        <v>-1199.4126576763642</v>
      </c>
      <c r="F27" s="1">
        <f t="shared" si="4"/>
        <v>170145.2527246614</v>
      </c>
    </row>
    <row r="28" spans="1:6">
      <c r="A28">
        <v>41</v>
      </c>
      <c r="B28" s="1">
        <f>1.025*B27</f>
        <v>102011.86302378502</v>
      </c>
      <c r="C28" s="1">
        <f t="shared" si="0"/>
        <v>8160.9490419028016</v>
      </c>
      <c r="D28" s="1">
        <f t="shared" si="2"/>
        <v>9271.9224918613381</v>
      </c>
      <c r="E28" s="5">
        <f t="shared" si="3"/>
        <v>-1313.046869808979</v>
      </c>
      <c r="F28" s="1">
        <f t="shared" si="4"/>
        <v>186265.07738861657</v>
      </c>
    </row>
    <row r="29" spans="1:6">
      <c r="A29">
        <v>42</v>
      </c>
      <c r="B29" s="1">
        <f t="shared" ref="B29:B39" si="7">1.025*B28</f>
        <v>104562.15959937964</v>
      </c>
      <c r="C29" s="1">
        <f t="shared" si="0"/>
        <v>8364.9727679503703</v>
      </c>
      <c r="D29" s="1">
        <f t="shared" si="2"/>
        <v>10120.762608141482</v>
      </c>
      <c r="E29" s="5">
        <f t="shared" si="3"/>
        <v>-1433.2556893529591</v>
      </c>
      <c r="F29" s="1">
        <f t="shared" si="4"/>
        <v>203317.55707535549</v>
      </c>
    </row>
    <row r="30" spans="1:6">
      <c r="A30">
        <v>43</v>
      </c>
      <c r="B30" s="1">
        <f t="shared" si="7"/>
        <v>107176.21358936412</v>
      </c>
      <c r="C30" s="1">
        <f t="shared" si="0"/>
        <v>8574.0970871491299</v>
      </c>
      <c r="D30" s="1">
        <f t="shared" si="2"/>
        <v>11018.36601645024</v>
      </c>
      <c r="E30" s="5">
        <f t="shared" si="3"/>
        <v>-1560.3701412526841</v>
      </c>
      <c r="F30" s="1">
        <f t="shared" si="4"/>
        <v>221349.6500377022</v>
      </c>
    </row>
    <row r="31" spans="1:6">
      <c r="A31">
        <v>44</v>
      </c>
      <c r="B31" s="1">
        <f t="shared" si="7"/>
        <v>109855.61892909821</v>
      </c>
      <c r="C31" s="1">
        <f t="shared" si="0"/>
        <v>8788.4495143278582</v>
      </c>
      <c r="D31" s="1">
        <f t="shared" si="2"/>
        <v>11967.181176705562</v>
      </c>
      <c r="E31" s="5">
        <f t="shared" si="3"/>
        <v>-1694.7369651011493</v>
      </c>
      <c r="F31" s="1">
        <f t="shared" si="4"/>
        <v>240410.54376363446</v>
      </c>
    </row>
    <row r="32" spans="1:6">
      <c r="A32">
        <v>45</v>
      </c>
      <c r="B32" s="1">
        <f t="shared" si="7"/>
        <v>112602.00940232565</v>
      </c>
      <c r="C32" s="1">
        <f t="shared" si="0"/>
        <v>9008.1607521860533</v>
      </c>
      <c r="D32" s="1">
        <f t="shared" si="2"/>
        <v>12969.772634822666</v>
      </c>
      <c r="E32" s="5">
        <f t="shared" si="3"/>
        <v>-1836.7193400545023</v>
      </c>
      <c r="F32" s="1">
        <f t="shared" si="4"/>
        <v>260551.75781058869</v>
      </c>
    </row>
    <row r="33" spans="1:6">
      <c r="A33">
        <v>46</v>
      </c>
      <c r="B33" s="1">
        <f t="shared" si="7"/>
        <v>115417.05963738379</v>
      </c>
      <c r="C33" s="1">
        <f t="shared" si="0"/>
        <v>9233.3647709907036</v>
      </c>
      <c r="D33" s="1">
        <f t="shared" si="2"/>
        <v>14028.826374242126</v>
      </c>
      <c r="E33" s="5">
        <f t="shared" si="3"/>
        <v>-1986.6976426907506</v>
      </c>
      <c r="F33" s="1">
        <f t="shared" si="4"/>
        <v>281827.25131313078</v>
      </c>
    </row>
    <row r="34" spans="1:6">
      <c r="A34">
        <v>47</v>
      </c>
      <c r="B34" s="1">
        <f t="shared" si="7"/>
        <v>118302.48612831837</v>
      </c>
      <c r="C34" s="1">
        <f t="shared" si="0"/>
        <v>9464.1988902654703</v>
      </c>
      <c r="D34" s="1">
        <f t="shared" si="2"/>
        <v>15147.155410576604</v>
      </c>
      <c r="E34" s="5">
        <f t="shared" si="3"/>
        <v>-2145.0702392978101</v>
      </c>
      <c r="F34" s="1">
        <f t="shared" si="4"/>
        <v>304293.53537467506</v>
      </c>
    </row>
    <row r="35" spans="1:6">
      <c r="A35">
        <v>48</v>
      </c>
      <c r="B35" s="1">
        <f t="shared" si="7"/>
        <v>121260.04828152632</v>
      </c>
      <c r="C35" s="1">
        <f t="shared" si="0"/>
        <v>9700.803862522107</v>
      </c>
      <c r="D35" s="1">
        <f t="shared" si="2"/>
        <v>16327.705640334252</v>
      </c>
      <c r="E35" s="5">
        <f t="shared" si="3"/>
        <v>-2312.25431414272</v>
      </c>
      <c r="F35" s="1">
        <f t="shared" si="4"/>
        <v>328009.79056338867</v>
      </c>
    </row>
    <row r="36" spans="1:6">
      <c r="A36">
        <v>49</v>
      </c>
      <c r="B36" s="1">
        <f t="shared" si="7"/>
        <v>124291.54948856447</v>
      </c>
      <c r="C36" s="1">
        <f t="shared" si="0"/>
        <v>9943.3239590851572</v>
      </c>
      <c r="D36" s="1">
        <f t="shared" si="2"/>
        <v>17573.56195516864</v>
      </c>
      <c r="E36" s="5">
        <f t="shared" si="3"/>
        <v>-2488.6867353434977</v>
      </c>
      <c r="F36" s="1">
        <f t="shared" si="4"/>
        <v>353037.98974229902</v>
      </c>
    </row>
    <row r="37" spans="1:6">
      <c r="A37">
        <v>50</v>
      </c>
      <c r="B37" s="1">
        <f t="shared" si="7"/>
        <v>127398.83822577857</v>
      </c>
      <c r="C37" s="1">
        <f t="shared" si="0"/>
        <v>10191.907058062287</v>
      </c>
      <c r="D37" s="1">
        <f t="shared" si="2"/>
        <v>18887.954633618785</v>
      </c>
      <c r="E37" s="5">
        <f t="shared" si="3"/>
        <v>-2674.8249600378604</v>
      </c>
      <c r="F37" s="1">
        <f t="shared" si="4"/>
        <v>379443.02647394221</v>
      </c>
    </row>
    <row r="38" spans="1:6">
      <c r="A38">
        <v>51</v>
      </c>
      <c r="B38" s="1">
        <f t="shared" si="7"/>
        <v>130583.80918142303</v>
      </c>
      <c r="C38" s="1">
        <f t="shared" si="0"/>
        <v>10446.704734513842</v>
      </c>
      <c r="D38" s="1">
        <f t="shared" si="2"/>
        <v>20274.266022839714</v>
      </c>
      <c r="E38" s="5">
        <f t="shared" si="3"/>
        <v>-2871.14798061907</v>
      </c>
      <c r="F38" s="1">
        <f t="shared" si="4"/>
        <v>407292.84925067669</v>
      </c>
    </row>
    <row r="39" spans="1:6">
      <c r="A39">
        <v>52</v>
      </c>
      <c r="B39" s="1">
        <f t="shared" si="7"/>
        <v>133848.40441095858</v>
      </c>
      <c r="C39" s="1">
        <f t="shared" si="0"/>
        <v>10707.872352876686</v>
      </c>
      <c r="D39" s="1">
        <f t="shared" si="2"/>
        <v>21736.037523384777</v>
      </c>
      <c r="E39" s="5">
        <f t="shared" si="3"/>
        <v>-3078.1573138885674</v>
      </c>
      <c r="F39" s="1">
        <f t="shared" si="4"/>
        <v>436658.60181304964</v>
      </c>
    </row>
    <row r="40" spans="1:6">
      <c r="A40">
        <v>53</v>
      </c>
      <c r="B40" s="1">
        <f>1.01*B39</f>
        <v>135186.88845506817</v>
      </c>
      <c r="C40" s="1">
        <f t="shared" si="0"/>
        <v>10814.951076405454</v>
      </c>
      <c r="D40" s="1">
        <f t="shared" si="2"/>
        <v>23268.624750251663</v>
      </c>
      <c r="E40" s="5">
        <f t="shared" si="3"/>
        <v>-3295.1952434779473</v>
      </c>
      <c r="F40" s="1">
        <f t="shared" si="4"/>
        <v>467446.98239622882</v>
      </c>
    </row>
    <row r="41" spans="1:6">
      <c r="A41">
        <v>54</v>
      </c>
      <c r="B41" s="1">
        <f t="shared" ref="B41:B57" si="8">1.01*B40</f>
        <v>136538.75733961884</v>
      </c>
      <c r="C41" s="1">
        <f t="shared" si="0"/>
        <v>10923.100587169507</v>
      </c>
      <c r="D41" s="1">
        <f t="shared" si="2"/>
        <v>24875.244315136712</v>
      </c>
      <c r="E41" s="5">
        <f t="shared" si="3"/>
        <v>-3522.7172910897452</v>
      </c>
      <c r="F41" s="1">
        <f t="shared" si="4"/>
        <v>499722.61000744527</v>
      </c>
    </row>
    <row r="42" spans="1:6">
      <c r="A42">
        <v>55</v>
      </c>
      <c r="B42" s="1">
        <f t="shared" si="8"/>
        <v>137904.14491301501</v>
      </c>
      <c r="C42" s="1">
        <f t="shared" si="0"/>
        <v>11032.331593041201</v>
      </c>
      <c r="D42" s="1">
        <f t="shared" si="2"/>
        <v>26559.256963225296</v>
      </c>
      <c r="E42" s="5">
        <f t="shared" si="3"/>
        <v>-3761.1993899459821</v>
      </c>
      <c r="F42" s="1">
        <f t="shared" si="4"/>
        <v>533552.99917376577</v>
      </c>
    </row>
    <row r="43" spans="1:6">
      <c r="A43">
        <v>56</v>
      </c>
      <c r="B43" s="1">
        <f t="shared" si="8"/>
        <v>139283.18636214518</v>
      </c>
      <c r="C43" s="1">
        <f t="shared" si="0"/>
        <v>11142.654908971614</v>
      </c>
      <c r="D43" s="1">
        <f t="shared" si="2"/>
        <v>28324.174012302345</v>
      </c>
      <c r="E43" s="5">
        <f t="shared" si="3"/>
        <v>-4011.1387966652778</v>
      </c>
      <c r="F43" s="1">
        <f t="shared" si="4"/>
        <v>569008.68929837446</v>
      </c>
    </row>
    <row r="44" spans="1:6">
      <c r="A44">
        <v>57</v>
      </c>
      <c r="B44" s="1">
        <f t="shared" si="8"/>
        <v>140676.01822576663</v>
      </c>
      <c r="C44" s="1">
        <f t="shared" si="0"/>
        <v>11254.081458061331</v>
      </c>
      <c r="D44" s="1">
        <f t="shared" si="2"/>
        <v>30173.66407933466</v>
      </c>
      <c r="E44" s="5">
        <f t="shared" si="3"/>
        <v>-4273.0550438503933</v>
      </c>
      <c r="F44" s="1">
        <f t="shared" si="4"/>
        <v>606163.37979192007</v>
      </c>
    </row>
    <row r="45" spans="1:6">
      <c r="A45">
        <v>58</v>
      </c>
      <c r="B45" s="1">
        <f t="shared" si="8"/>
        <v>142082.77840802429</v>
      </c>
      <c r="C45" s="1">
        <f t="shared" si="0"/>
        <v>11366.622272641944</v>
      </c>
      <c r="D45" s="1">
        <f t="shared" si="2"/>
        <v>32111.560107357225</v>
      </c>
      <c r="E45" s="5">
        <f t="shared" si="3"/>
        <v>-4547.4909352034347</v>
      </c>
      <c r="F45" s="1">
        <f t="shared" si="4"/>
        <v>645094.07123671588</v>
      </c>
    </row>
    <row r="46" spans="1:6">
      <c r="A46">
        <v>59</v>
      </c>
      <c r="B46" s="1">
        <f t="shared" si="8"/>
        <v>143503.60619210452</v>
      </c>
      <c r="C46" s="1">
        <f t="shared" si="0"/>
        <v>11480.288495368362</v>
      </c>
      <c r="D46" s="1">
        <f t="shared" si="2"/>
        <v>34141.86670606838</v>
      </c>
      <c r="E46" s="5">
        <f t="shared" si="3"/>
        <v>-4835.0135850670686</v>
      </c>
      <c r="F46" s="1">
        <f t="shared" si="4"/>
        <v>685881.21285308548</v>
      </c>
    </row>
    <row r="47" spans="1:6">
      <c r="A47">
        <v>60</v>
      </c>
      <c r="B47" s="1">
        <f t="shared" si="8"/>
        <v>144938.64225402556</v>
      </c>
      <c r="C47" s="1">
        <f t="shared" si="0"/>
        <v>11595.091380322045</v>
      </c>
      <c r="D47" s="1">
        <f t="shared" si="2"/>
        <v>36268.767820137189</v>
      </c>
      <c r="E47" s="5">
        <f t="shared" si="3"/>
        <v>-5136.2155043748126</v>
      </c>
      <c r="F47" s="1">
        <f t="shared" si="4"/>
        <v>728608.85654916987</v>
      </c>
    </row>
    <row r="48" spans="1:6">
      <c r="A48">
        <v>61</v>
      </c>
      <c r="B48" s="1">
        <f t="shared" si="8"/>
        <v>146388.02867656582</v>
      </c>
      <c r="C48" s="1">
        <f t="shared" si="0"/>
        <v>11711.042294125265</v>
      </c>
      <c r="D48" s="1">
        <f t="shared" si="2"/>
        <v>38496.634739851346</v>
      </c>
      <c r="E48" s="5">
        <f t="shared" si="3"/>
        <v>-5451.7157350820262</v>
      </c>
      <c r="F48" s="1">
        <f t="shared" si="4"/>
        <v>773364.81784806447</v>
      </c>
    </row>
    <row r="49" spans="1:6">
      <c r="A49">
        <v>62</v>
      </c>
      <c r="B49" s="1">
        <f t="shared" si="8"/>
        <v>147851.90896333149</v>
      </c>
      <c r="C49" s="1">
        <f t="shared" si="0"/>
        <v>11828.152717066519</v>
      </c>
      <c r="D49" s="1">
        <f t="shared" si="2"/>
        <v>40830.03446938681</v>
      </c>
      <c r="E49" s="5">
        <f t="shared" si="3"/>
        <v>-5782.1610352416246</v>
      </c>
      <c r="F49" s="1">
        <f t="shared" si="4"/>
        <v>820240.84399927605</v>
      </c>
    </row>
    <row r="50" spans="1:6">
      <c r="A50">
        <v>63</v>
      </c>
      <c r="B50" s="1">
        <f t="shared" si="8"/>
        <v>149330.42805296479</v>
      </c>
      <c r="C50" s="1">
        <f t="shared" si="0"/>
        <v>11946.434244237184</v>
      </c>
      <c r="D50" s="1">
        <f t="shared" si="2"/>
        <v>43273.738468662683</v>
      </c>
      <c r="E50" s="5">
        <f t="shared" si="3"/>
        <v>-6128.227116985232</v>
      </c>
      <c r="F50" s="1">
        <f t="shared" si="4"/>
        <v>869332.78959519067</v>
      </c>
    </row>
    <row r="51" spans="1:6">
      <c r="A51">
        <v>64</v>
      </c>
      <c r="B51" s="1">
        <f t="shared" si="8"/>
        <v>150823.73233349444</v>
      </c>
      <c r="C51" s="1">
        <f t="shared" si="0"/>
        <v>12065.898586679556</v>
      </c>
      <c r="D51" s="1">
        <f t="shared" si="2"/>
        <v>45832.731785457254</v>
      </c>
      <c r="E51" s="5">
        <f t="shared" si="3"/>
        <v>-6490.6199397712926</v>
      </c>
      <c r="F51" s="1">
        <f t="shared" si="4"/>
        <v>920740.80002755625</v>
      </c>
    </row>
    <row r="52" spans="1:6">
      <c r="A52">
        <v>65</v>
      </c>
      <c r="B52" s="1">
        <f t="shared" si="8"/>
        <v>152331.96965682937</v>
      </c>
      <c r="C52" s="1">
        <f t="shared" si="0"/>
        <v>12186.55757254635</v>
      </c>
      <c r="D52" s="1">
        <f t="shared" si="2"/>
        <v>48512.222595205327</v>
      </c>
      <c r="E52" s="5">
        <f t="shared" si="3"/>
        <v>-6870.0770613671548</v>
      </c>
      <c r="F52" s="1">
        <f t="shared" si="4"/>
        <v>974569.50313394074</v>
      </c>
    </row>
    <row r="53" spans="1:6">
      <c r="A53">
        <v>66</v>
      </c>
      <c r="B53" s="1">
        <f t="shared" si="8"/>
        <v>153855.28935339767</v>
      </c>
      <c r="C53" s="1">
        <f t="shared" si="0"/>
        <v>12308.423148271815</v>
      </c>
      <c r="D53" s="1">
        <f t="shared" si="2"/>
        <v>51317.652166675056</v>
      </c>
      <c r="E53" s="5">
        <f t="shared" si="3"/>
        <v>-7267.369049142214</v>
      </c>
      <c r="F53" s="1">
        <f t="shared" si="4"/>
        <v>1030928.2093997455</v>
      </c>
    </row>
    <row r="54" spans="1:6">
      <c r="A54">
        <v>67</v>
      </c>
      <c r="B54" s="1">
        <f t="shared" si="8"/>
        <v>155393.84224693166</v>
      </c>
      <c r="C54" s="1">
        <f t="shared" si="0"/>
        <v>12431.507379754534</v>
      </c>
      <c r="D54" s="1">
        <f>(F53+C54)*$B$5</f>
        <v>54254.705272533996</v>
      </c>
      <c r="E54" s="5">
        <f>$B$6*(C54+F53+D54)*-1</f>
        <v>-7683.3009543642374</v>
      </c>
      <c r="F54" s="1">
        <f t="shared" si="4"/>
        <v>1089931.1210976697</v>
      </c>
    </row>
    <row r="55" spans="1:6">
      <c r="A55">
        <v>68</v>
      </c>
      <c r="B55" s="1">
        <f t="shared" si="8"/>
        <v>156947.78066940096</v>
      </c>
      <c r="C55" s="1">
        <f t="shared" si="0"/>
        <v>12555.822453552077</v>
      </c>
      <c r="D55" s="1">
        <f>(F54+C55)*$B$5</f>
        <v>57329.321064663534</v>
      </c>
      <c r="E55" s="5">
        <f t="shared" ref="E55:E77" si="9">$B$6*(C55+F54+D55)*-1</f>
        <v>-8118.713852311198</v>
      </c>
      <c r="F55" s="1">
        <f t="shared" si="4"/>
        <v>1151697.5507635742</v>
      </c>
    </row>
    <row r="56" spans="1:6">
      <c r="A56">
        <v>69</v>
      </c>
      <c r="B56" s="1">
        <f t="shared" si="8"/>
        <v>158517.25847609498</v>
      </c>
      <c r="C56" s="1">
        <f t="shared" si="0"/>
        <v>12681.380678087598</v>
      </c>
      <c r="D56" s="1">
        <f t="shared" ref="D56:D77" si="10">(F55+C56)*$B$5</f>
        <v>60547.704434966414</v>
      </c>
      <c r="E56" s="5">
        <f t="shared" si="9"/>
        <v>-8574.4864511363994</v>
      </c>
      <c r="F56" s="1">
        <f t="shared" si="4"/>
        <v>1216352.1494254919</v>
      </c>
    </row>
    <row r="57" spans="1:6">
      <c r="A57" s="8">
        <v>70</v>
      </c>
      <c r="B57" s="1">
        <f>40440</f>
        <v>40440</v>
      </c>
      <c r="C57" s="1">
        <f>(($B$54*0.795)-B58)*-1</f>
        <v>-83098.10458631067</v>
      </c>
      <c r="D57" s="1">
        <f t="shared" si="10"/>
        <v>58929.21033163742</v>
      </c>
      <c r="E57" s="5">
        <f t="shared" si="9"/>
        <v>-8345.2827861957303</v>
      </c>
      <c r="F57" s="1">
        <f t="shared" si="4"/>
        <v>1183837.972384623</v>
      </c>
    </row>
    <row r="58" spans="1:6">
      <c r="A58">
        <v>71</v>
      </c>
      <c r="B58" s="1">
        <f>3370*12</f>
        <v>40440</v>
      </c>
      <c r="C58" s="1">
        <f>(($B$54*0.795)-B58)*-1</f>
        <v>-83098.10458631067</v>
      </c>
      <c r="D58" s="1">
        <f t="shared" si="10"/>
        <v>57238.473125512239</v>
      </c>
      <c r="E58" s="5">
        <f t="shared" si="9"/>
        <v>-8105.8483864667724</v>
      </c>
      <c r="F58" s="1">
        <f t="shared" si="4"/>
        <v>1149872.4925373578</v>
      </c>
    </row>
    <row r="59" spans="1:6">
      <c r="A59" s="9">
        <v>72</v>
      </c>
      <c r="B59" s="1">
        <f t="shared" ref="B59:B77" si="11">3370*12</f>
        <v>40440</v>
      </c>
      <c r="C59" s="1">
        <f t="shared" ref="C58:C77" si="12">(($B$54*0.795)-B59)*-1</f>
        <v>-83098.10458631067</v>
      </c>
      <c r="D59" s="1">
        <f t="shared" si="10"/>
        <v>55472.268173454453</v>
      </c>
      <c r="E59" s="5">
        <f t="shared" si="9"/>
        <v>-7855.7265928715124</v>
      </c>
      <c r="F59" s="1">
        <f t="shared" si="4"/>
        <v>1114390.9295316301</v>
      </c>
    </row>
    <row r="60" spans="1:6">
      <c r="A60">
        <v>73</v>
      </c>
      <c r="B60" s="1">
        <f t="shared" si="11"/>
        <v>40440</v>
      </c>
      <c r="C60" s="1">
        <f t="shared" si="12"/>
        <v>-83098.10458631067</v>
      </c>
      <c r="D60" s="1">
        <f t="shared" si="10"/>
        <v>53627.226897156608</v>
      </c>
      <c r="E60" s="5">
        <f t="shared" si="9"/>
        <v>-7594.4403628973323</v>
      </c>
      <c r="F60" s="1">
        <f t="shared" si="4"/>
        <v>1077325.6114795788</v>
      </c>
    </row>
    <row r="61" spans="1:6">
      <c r="A61">
        <v>74</v>
      </c>
      <c r="B61" s="1">
        <f t="shared" si="11"/>
        <v>40440</v>
      </c>
      <c r="C61" s="1">
        <f t="shared" si="12"/>
        <v>-83098.10458631067</v>
      </c>
      <c r="D61" s="1">
        <f t="shared" si="10"/>
        <v>51699.830358449937</v>
      </c>
      <c r="E61" s="5">
        <f t="shared" si="9"/>
        <v>-7321.4913607620265</v>
      </c>
      <c r="F61" s="1">
        <f t="shared" si="4"/>
        <v>1038605.845890956</v>
      </c>
    </row>
    <row r="62" spans="1:6">
      <c r="A62">
        <v>75</v>
      </c>
      <c r="B62" s="1">
        <f t="shared" si="11"/>
        <v>40440</v>
      </c>
      <c r="C62" s="1">
        <f t="shared" si="12"/>
        <v>-83098.10458631067</v>
      </c>
      <c r="D62" s="1">
        <f t="shared" si="10"/>
        <v>49686.402547841557</v>
      </c>
      <c r="E62" s="5">
        <f t="shared" si="9"/>
        <v>-7036.3590069674083</v>
      </c>
      <c r="F62" s="1">
        <f t="shared" si="4"/>
        <v>998157.78484551946</v>
      </c>
    </row>
    <row r="63" spans="1:6">
      <c r="A63">
        <v>76</v>
      </c>
      <c r="B63" s="1">
        <f t="shared" si="11"/>
        <v>40440</v>
      </c>
      <c r="C63" s="1">
        <f t="shared" si="12"/>
        <v>-83098.10458631067</v>
      </c>
      <c r="D63" s="1">
        <f t="shared" si="10"/>
        <v>47583.103373478851</v>
      </c>
      <c r="E63" s="5">
        <f t="shared" si="9"/>
        <v>-6738.4994854288134</v>
      </c>
      <c r="F63" s="1">
        <f t="shared" si="4"/>
        <v>955904.28414725885</v>
      </c>
    </row>
    <row r="64" spans="1:6">
      <c r="A64">
        <v>77</v>
      </c>
      <c r="B64" s="1">
        <f t="shared" si="11"/>
        <v>40440</v>
      </c>
      <c r="C64" s="1">
        <f t="shared" si="12"/>
        <v>-83098.10458631067</v>
      </c>
      <c r="D64" s="1">
        <f t="shared" si="10"/>
        <v>45385.921337169304</v>
      </c>
      <c r="E64" s="5">
        <f t="shared" si="9"/>
        <v>-6427.3447062868227</v>
      </c>
      <c r="F64" s="1">
        <f t="shared" si="4"/>
        <v>911764.75619183073</v>
      </c>
    </row>
    <row r="65" spans="1:6">
      <c r="A65">
        <v>78</v>
      </c>
      <c r="B65" s="1">
        <f t="shared" si="11"/>
        <v>40440</v>
      </c>
      <c r="C65" s="1">
        <f t="shared" si="12"/>
        <v>-83098.10458631067</v>
      </c>
      <c r="D65" s="1">
        <f t="shared" si="10"/>
        <v>43090.66588348704</v>
      </c>
      <c r="E65" s="5">
        <f t="shared" si="9"/>
        <v>-6102.3012224230497</v>
      </c>
      <c r="F65" s="1">
        <f t="shared" si="4"/>
        <v>865655.01626658405</v>
      </c>
    </row>
    <row r="66" spans="1:6">
      <c r="A66">
        <v>79</v>
      </c>
      <c r="B66" s="1">
        <f t="shared" si="11"/>
        <v>40440</v>
      </c>
      <c r="C66" s="1">
        <f t="shared" si="12"/>
        <v>-83098.10458631067</v>
      </c>
      <c r="D66" s="1">
        <f t="shared" si="10"/>
        <v>40692.959407374212</v>
      </c>
      <c r="E66" s="5">
        <f t="shared" si="9"/>
        <v>-5762.7490976135332</v>
      </c>
      <c r="F66" s="1">
        <f t="shared" si="4"/>
        <v>817487.12199003412</v>
      </c>
    </row>
    <row r="67" spans="1:6">
      <c r="A67">
        <v>80</v>
      </c>
      <c r="B67" s="1">
        <f t="shared" si="11"/>
        <v>40440</v>
      </c>
      <c r="C67" s="1">
        <f t="shared" si="12"/>
        <v>-83098.10458631067</v>
      </c>
      <c r="D67" s="1">
        <f t="shared" si="10"/>
        <v>38188.228904993615</v>
      </c>
      <c r="E67" s="5">
        <f t="shared" si="9"/>
        <v>-5408.0407241610192</v>
      </c>
      <c r="F67" s="1">
        <f t="shared" si="4"/>
        <v>767169.2055845561</v>
      </c>
    </row>
    <row r="68" spans="1:6">
      <c r="A68">
        <v>81</v>
      </c>
      <c r="B68" s="1">
        <f t="shared" si="11"/>
        <v>40440</v>
      </c>
      <c r="C68" s="1">
        <f t="shared" si="12"/>
        <v>-83098.10458631067</v>
      </c>
      <c r="D68" s="1">
        <f t="shared" si="10"/>
        <v>35571.697251908758</v>
      </c>
      <c r="E68" s="5">
        <f t="shared" si="9"/>
        <v>-5037.4995877510792</v>
      </c>
      <c r="F68" s="1">
        <f t="shared" si="4"/>
        <v>714605.29866240302</v>
      </c>
    </row>
    <row r="69" spans="1:6">
      <c r="A69">
        <v>82</v>
      </c>
      <c r="B69" s="1">
        <f t="shared" si="11"/>
        <v>40440</v>
      </c>
      <c r="C69" s="1">
        <f t="shared" si="12"/>
        <v>-83098.10458631067</v>
      </c>
      <c r="D69" s="1">
        <f t="shared" si="10"/>
        <v>32838.374091956801</v>
      </c>
      <c r="E69" s="5">
        <f t="shared" si="9"/>
        <v>-4650.418977176344</v>
      </c>
      <c r="F69" s="1">
        <f t="shared" si="4"/>
        <v>659695.14919087279</v>
      </c>
    </row>
    <row r="70" spans="1:6">
      <c r="A70">
        <v>83</v>
      </c>
      <c r="B70" s="1">
        <f t="shared" si="11"/>
        <v>40440</v>
      </c>
      <c r="C70" s="1">
        <f t="shared" si="12"/>
        <v>-83098.10458631067</v>
      </c>
      <c r="D70" s="1">
        <f t="shared" si="10"/>
        <v>29983.046319437228</v>
      </c>
      <c r="E70" s="5">
        <f t="shared" si="9"/>
        <v>-4246.0606364679952</v>
      </c>
      <c r="F70" s="1">
        <f t="shared" si="4"/>
        <v>602334.03028753132</v>
      </c>
    </row>
    <row r="71" spans="1:6">
      <c r="A71">
        <v>84</v>
      </c>
      <c r="B71" s="1">
        <f t="shared" si="11"/>
        <v>40440</v>
      </c>
      <c r="C71" s="1">
        <f t="shared" si="12"/>
        <v>-83098.10458631067</v>
      </c>
      <c r="D71" s="1">
        <f t="shared" si="10"/>
        <v>27000.268136463474</v>
      </c>
      <c r="E71" s="5">
        <f t="shared" si="9"/>
        <v>-3823.6533568637888</v>
      </c>
      <c r="F71" s="1">
        <f t="shared" si="4"/>
        <v>542412.54048082035</v>
      </c>
    </row>
    <row r="72" spans="1:6">
      <c r="A72">
        <v>85</v>
      </c>
      <c r="B72" s="1">
        <f t="shared" si="11"/>
        <v>40440</v>
      </c>
      <c r="C72" s="1">
        <f t="shared" si="12"/>
        <v>-83098.10458631067</v>
      </c>
      <c r="D72" s="1">
        <f t="shared" si="10"/>
        <v>23884.3506665145</v>
      </c>
      <c r="E72" s="5">
        <f t="shared" si="9"/>
        <v>-3382.391505927169</v>
      </c>
      <c r="F72" s="1">
        <f t="shared" si="4"/>
        <v>479816.39505509695</v>
      </c>
    </row>
    <row r="73" spans="1:6">
      <c r="A73">
        <v>86</v>
      </c>
      <c r="B73" s="1">
        <f t="shared" si="11"/>
        <v>40440</v>
      </c>
      <c r="C73" s="1">
        <f t="shared" si="12"/>
        <v>-83098.10458631067</v>
      </c>
      <c r="D73" s="1">
        <f t="shared" si="10"/>
        <v>20629.351104376885</v>
      </c>
      <c r="E73" s="5">
        <f t="shared" si="9"/>
        <v>-2921.433491012142</v>
      </c>
      <c r="F73" s="1">
        <f t="shared" si="4"/>
        <v>414426.20808215102</v>
      </c>
    </row>
    <row r="74" spans="1:6">
      <c r="A74">
        <v>87</v>
      </c>
      <c r="B74" s="1">
        <f t="shared" si="11"/>
        <v>40440</v>
      </c>
      <c r="C74" s="1">
        <f t="shared" si="12"/>
        <v>-83098.10458631067</v>
      </c>
      <c r="D74" s="1">
        <f t="shared" si="10"/>
        <v>17229.061381783697</v>
      </c>
      <c r="E74" s="5">
        <f t="shared" si="9"/>
        <v>-2439.9001541433681</v>
      </c>
      <c r="F74" s="1">
        <f t="shared" si="4"/>
        <v>346117.26472348068</v>
      </c>
    </row>
    <row r="75" spans="1:6">
      <c r="A75">
        <v>88</v>
      </c>
      <c r="B75" s="1">
        <f t="shared" si="11"/>
        <v>40440</v>
      </c>
      <c r="C75" s="1">
        <f t="shared" si="12"/>
        <v>-83098.10458631067</v>
      </c>
      <c r="D75" s="1">
        <f t="shared" si="10"/>
        <v>13676.99632713284</v>
      </c>
      <c r="E75" s="5">
        <f t="shared" si="9"/>
        <v>-1936.8730952501201</v>
      </c>
      <c r="F75" s="1">
        <f t="shared" ref="F75:F77" si="13">F74+C75+D75+E75</f>
        <v>274759.28336905275</v>
      </c>
    </row>
    <row r="76" spans="1:6">
      <c r="A76">
        <v>89</v>
      </c>
      <c r="B76" s="1">
        <f t="shared" si="11"/>
        <v>40440</v>
      </c>
      <c r="C76" s="1">
        <f t="shared" si="12"/>
        <v>-83098.10458631067</v>
      </c>
      <c r="D76" s="1">
        <f t="shared" si="10"/>
        <v>9966.381296702586</v>
      </c>
      <c r="E76" s="5">
        <f t="shared" si="9"/>
        <v>-1411.3929205561126</v>
      </c>
      <c r="F76" s="1">
        <f t="shared" si="13"/>
        <v>200216.16715888854</v>
      </c>
    </row>
    <row r="77" spans="1:6">
      <c r="A77" s="6">
        <v>90</v>
      </c>
      <c r="B77" s="12">
        <f t="shared" si="11"/>
        <v>40440</v>
      </c>
      <c r="C77" s="12">
        <f t="shared" si="12"/>
        <v>-83098.10458631067</v>
      </c>
      <c r="D77" s="12">
        <f t="shared" si="10"/>
        <v>6090.1392537740485</v>
      </c>
      <c r="E77" s="13">
        <f t="shared" si="9"/>
        <v>-862.45741278446337</v>
      </c>
      <c r="F77" s="12">
        <f t="shared" si="13"/>
        <v>122345.74441356745</v>
      </c>
    </row>
    <row r="78" spans="1:6">
      <c r="E78" s="5">
        <f>SUM(E9:E77)</f>
        <v>-238082.79203372303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Ruler="0" topLeftCell="A45" workbookViewId="0">
      <selection activeCell="E80" sqref="E80"/>
    </sheetView>
  </sheetViews>
  <sheetFormatPr baseColWidth="10" defaultRowHeight="15" x14ac:dyDescent="0"/>
  <cols>
    <col min="1" max="1" width="17.83203125" customWidth="1"/>
    <col min="3" max="3" width="14.83203125" bestFit="1" customWidth="1"/>
    <col min="4" max="4" width="22" customWidth="1"/>
    <col min="5" max="5" width="17.33203125" customWidth="1"/>
  </cols>
  <sheetData>
    <row r="1" spans="1:6">
      <c r="A1" t="s">
        <v>0</v>
      </c>
    </row>
    <row r="2" spans="1:6">
      <c r="A2" t="s">
        <v>12</v>
      </c>
    </row>
    <row r="4" spans="1:6">
      <c r="A4" t="s">
        <v>7</v>
      </c>
      <c r="B4" s="2">
        <f>0.08</f>
        <v>0.08</v>
      </c>
    </row>
    <row r="5" spans="1:6" ht="30">
      <c r="A5" s="10" t="s">
        <v>13</v>
      </c>
      <c r="B5" s="3">
        <f>5.2%*(5/9.22)</f>
        <v>2.8199566160520606E-2</v>
      </c>
    </row>
    <row r="6" spans="1:6">
      <c r="B6" s="3"/>
    </row>
    <row r="7" spans="1:6">
      <c r="A7" t="s">
        <v>8</v>
      </c>
      <c r="B7" s="4">
        <v>1.8E-3</v>
      </c>
    </row>
    <row r="9" spans="1:6" ht="30">
      <c r="A9" s="6" t="s">
        <v>1</v>
      </c>
      <c r="B9" s="6" t="s">
        <v>2</v>
      </c>
      <c r="C9" s="6" t="s">
        <v>3</v>
      </c>
      <c r="D9" s="6" t="s">
        <v>4</v>
      </c>
      <c r="E9" s="7" t="s">
        <v>5</v>
      </c>
      <c r="F9" s="6" t="s">
        <v>9</v>
      </c>
    </row>
    <row r="10" spans="1:6">
      <c r="A10">
        <v>22</v>
      </c>
      <c r="B10" s="1">
        <v>50000</v>
      </c>
      <c r="C10" s="1">
        <f t="shared" ref="C10:C54" si="0">$B$4*B10</f>
        <v>4000</v>
      </c>
      <c r="D10" s="1">
        <f>C10*$B$5</f>
        <v>112.79826464208243</v>
      </c>
      <c r="E10" s="5">
        <f>$B$7*(C10+D10)*-1</f>
        <v>-7.4030368763557481</v>
      </c>
      <c r="F10" s="1">
        <f>SUM(C10:E10)</f>
        <v>4105.3952277657263</v>
      </c>
    </row>
    <row r="11" spans="1:6">
      <c r="A11">
        <v>23</v>
      </c>
      <c r="B11" s="1">
        <f>B10*1.044</f>
        <v>52200</v>
      </c>
      <c r="C11" s="1">
        <f t="shared" si="0"/>
        <v>4176</v>
      </c>
      <c r="D11" s="1">
        <f>(F10+C11)*$B$5</f>
        <v>233.5317526267992</v>
      </c>
      <c r="E11" s="5">
        <f>$B$7*(C11+F10+D11)*-1</f>
        <v>-15.326868564706546</v>
      </c>
      <c r="F11" s="1">
        <f>F10+C11+D11+E11</f>
        <v>8499.6001118278182</v>
      </c>
    </row>
    <row r="12" spans="1:6">
      <c r="A12">
        <v>24</v>
      </c>
      <c r="B12" s="1">
        <f t="shared" ref="B12:B17" si="1">B11*1.044</f>
        <v>54496.800000000003</v>
      </c>
      <c r="C12" s="1">
        <f t="shared" si="0"/>
        <v>4359.7440000000006</v>
      </c>
      <c r="D12" s="1">
        <f t="shared" ref="D12:D54" si="2">(F11+C12)*$B$5</f>
        <v>362.62792506238969</v>
      </c>
      <c r="E12" s="5">
        <f t="shared" ref="E12:E54" si="3">$B$7*(C12+F11+D12)*-1</f>
        <v>-23.799549666402374</v>
      </c>
      <c r="F12" s="1">
        <f t="shared" ref="F12:F75" si="4">F11+C12+D12+E12</f>
        <v>13198.172487223806</v>
      </c>
    </row>
    <row r="13" spans="1:6">
      <c r="A13">
        <v>25</v>
      </c>
      <c r="B13" s="1">
        <f t="shared" si="1"/>
        <v>56894.659200000002</v>
      </c>
      <c r="C13" s="1">
        <f t="shared" si="0"/>
        <v>4551.5727360000001</v>
      </c>
      <c r="D13" s="1">
        <f t="shared" si="2"/>
        <v>500.53511475468434</v>
      </c>
      <c r="E13" s="5">
        <f t="shared" si="3"/>
        <v>-32.850504608361277</v>
      </c>
      <c r="F13" s="1">
        <f t="shared" si="4"/>
        <v>18217.429833370126</v>
      </c>
    </row>
    <row r="14" spans="1:6">
      <c r="A14">
        <v>26</v>
      </c>
      <c r="B14" s="1">
        <f t="shared" si="1"/>
        <v>59398.024204800007</v>
      </c>
      <c r="C14" s="1">
        <f t="shared" si="0"/>
        <v>4751.8419363840003</v>
      </c>
      <c r="D14" s="1">
        <f t="shared" si="2"/>
        <v>647.72349893015974</v>
      </c>
      <c r="E14" s="5">
        <f t="shared" si="3"/>
        <v>-42.510591483631714</v>
      </c>
      <c r="F14" s="1">
        <f t="shared" si="4"/>
        <v>23574.484677200657</v>
      </c>
    </row>
    <row r="15" spans="1:6">
      <c r="A15">
        <v>27</v>
      </c>
      <c r="B15" s="1">
        <f t="shared" si="1"/>
        <v>62011.537269811211</v>
      </c>
      <c r="C15" s="1">
        <f t="shared" si="0"/>
        <v>4960.9229815848967</v>
      </c>
      <c r="D15" s="1">
        <f t="shared" si="2"/>
        <v>804.68611619134958</v>
      </c>
      <c r="E15" s="5">
        <f t="shared" si="3"/>
        <v>-52.812168794958424</v>
      </c>
      <c r="F15" s="1">
        <f t="shared" si="4"/>
        <v>29287.281606181947</v>
      </c>
    </row>
    <row r="16" spans="1:6">
      <c r="A16">
        <v>28</v>
      </c>
      <c r="B16" s="1">
        <f t="shared" si="1"/>
        <v>64740.044909682911</v>
      </c>
      <c r="C16" s="1">
        <f t="shared" si="0"/>
        <v>5179.2035927746329</v>
      </c>
      <c r="D16" s="1">
        <f t="shared" si="2"/>
        <v>971.93992968858026</v>
      </c>
      <c r="E16" s="5">
        <f t="shared" si="3"/>
        <v>-63.789165231561292</v>
      </c>
      <c r="F16" s="1">
        <f t="shared" si="4"/>
        <v>35374.635963413602</v>
      </c>
    </row>
    <row r="17" spans="1:6">
      <c r="A17">
        <v>29</v>
      </c>
      <c r="B17" s="1">
        <f t="shared" si="1"/>
        <v>67588.606885708956</v>
      </c>
      <c r="C17" s="1">
        <f t="shared" si="0"/>
        <v>5407.0885508567162</v>
      </c>
      <c r="D17" s="1">
        <f t="shared" si="2"/>
        <v>1150.0269385802908</v>
      </c>
      <c r="E17" s="5">
        <f t="shared" si="3"/>
        <v>-75.477152615131089</v>
      </c>
      <c r="F17" s="1">
        <f t="shared" si="4"/>
        <v>41856.274300235476</v>
      </c>
    </row>
    <row r="18" spans="1:6">
      <c r="A18">
        <v>30</v>
      </c>
      <c r="B18" s="1">
        <f>B17*1.044</f>
        <v>70562.505588680157</v>
      </c>
      <c r="C18" s="1">
        <f t="shared" si="0"/>
        <v>5645.0004470944123</v>
      </c>
      <c r="D18" s="1">
        <f t="shared" si="2"/>
        <v>1339.5153399463959</v>
      </c>
      <c r="E18" s="5">
        <f t="shared" si="3"/>
        <v>-87.913422157097315</v>
      </c>
      <c r="F18" s="1">
        <f t="shared" si="4"/>
        <v>48752.876665119184</v>
      </c>
    </row>
    <row r="19" spans="1:6">
      <c r="A19">
        <v>31</v>
      </c>
      <c r="B19" s="1">
        <f>B18*1.04</f>
        <v>73385.005812227362</v>
      </c>
      <c r="C19" s="1">
        <f t="shared" si="0"/>
        <v>5870.8004649781888</v>
      </c>
      <c r="D19" s="1">
        <f t="shared" si="2"/>
        <v>1540.3639971610971</v>
      </c>
      <c r="E19" s="5">
        <f t="shared" si="3"/>
        <v>-101.09527402906524</v>
      </c>
      <c r="F19" s="1">
        <f t="shared" si="4"/>
        <v>56062.945853229401</v>
      </c>
    </row>
    <row r="20" spans="1:6">
      <c r="A20">
        <v>32</v>
      </c>
      <c r="B20" s="1">
        <f t="shared" ref="B20:B22" si="5">B19*1.04</f>
        <v>76320.406044716452</v>
      </c>
      <c r="C20" s="1">
        <f t="shared" si="0"/>
        <v>6105.6324835773166</v>
      </c>
      <c r="D20" s="1">
        <f t="shared" si="2"/>
        <v>1753.1269379142893</v>
      </c>
      <c r="E20" s="5">
        <f t="shared" si="3"/>
        <v>-115.05906949449782</v>
      </c>
      <c r="F20" s="1">
        <f t="shared" si="4"/>
        <v>63806.646205226512</v>
      </c>
    </row>
    <row r="21" spans="1:6">
      <c r="A21">
        <v>33</v>
      </c>
      <c r="B21" s="1">
        <f t="shared" si="5"/>
        <v>79373.222286505115</v>
      </c>
      <c r="C21" s="1">
        <f t="shared" si="0"/>
        <v>6349.8577829204096</v>
      </c>
      <c r="D21" s="1">
        <f t="shared" si="2"/>
        <v>1978.382975804577</v>
      </c>
      <c r="E21" s="5">
        <f t="shared" si="3"/>
        <v>-129.84279653511271</v>
      </c>
      <c r="F21" s="1">
        <f t="shared" si="4"/>
        <v>72005.044167416389</v>
      </c>
    </row>
    <row r="22" spans="1:6">
      <c r="A22">
        <v>34</v>
      </c>
      <c r="B22" s="1">
        <f t="shared" si="5"/>
        <v>82548.151177965323</v>
      </c>
      <c r="C22" s="1">
        <f t="shared" si="0"/>
        <v>6603.8520942372261</v>
      </c>
      <c r="D22" s="1">
        <f t="shared" si="2"/>
        <v>2216.7367709360019</v>
      </c>
      <c r="E22" s="5">
        <f t="shared" si="3"/>
        <v>-145.48613945866128</v>
      </c>
      <c r="F22" s="1">
        <f t="shared" si="4"/>
        <v>80680.14689313095</v>
      </c>
    </row>
    <row r="23" spans="1:6">
      <c r="A23">
        <v>35</v>
      </c>
      <c r="B23" s="1">
        <f>B22*1.04</f>
        <v>85850.077225083936</v>
      </c>
      <c r="C23" s="1">
        <f t="shared" si="0"/>
        <v>6868.0061780067153</v>
      </c>
      <c r="D23" s="1">
        <f t="shared" si="2"/>
        <v>2468.819934760932</v>
      </c>
      <c r="E23" s="5">
        <f t="shared" si="3"/>
        <v>-162.03055141061748</v>
      </c>
      <c r="F23" s="1">
        <f t="shared" si="4"/>
        <v>89854.942454487988</v>
      </c>
    </row>
    <row r="24" spans="1:6">
      <c r="A24">
        <v>36</v>
      </c>
      <c r="B24" s="1">
        <f>B23*1.03</f>
        <v>88425.579541836458</v>
      </c>
      <c r="C24" s="1">
        <f t="shared" si="0"/>
        <v>7074.0463633469171</v>
      </c>
      <c r="D24" s="1">
        <f t="shared" si="2"/>
        <v>2733.3554330408974</v>
      </c>
      <c r="E24" s="5">
        <f t="shared" si="3"/>
        <v>-179.39221965157643</v>
      </c>
      <c r="F24" s="1">
        <f t="shared" si="4"/>
        <v>99482.952031224224</v>
      </c>
    </row>
    <row r="25" spans="1:6">
      <c r="A25">
        <v>37</v>
      </c>
      <c r="B25" s="1">
        <f t="shared" ref="B25:B28" si="6">B24*1.03</f>
        <v>91078.34692809156</v>
      </c>
      <c r="C25" s="1">
        <f t="shared" si="0"/>
        <v>7286.2677542473248</v>
      </c>
      <c r="D25" s="1">
        <f t="shared" si="2"/>
        <v>3010.8456772475706</v>
      </c>
      <c r="E25" s="5">
        <f t="shared" si="3"/>
        <v>-197.60411783289442</v>
      </c>
      <c r="F25" s="1">
        <f t="shared" si="4"/>
        <v>109582.46134488624</v>
      </c>
    </row>
    <row r="26" spans="1:6">
      <c r="A26">
        <v>38</v>
      </c>
      <c r="B26" s="1">
        <f t="shared" si="6"/>
        <v>93810.69733593431</v>
      </c>
      <c r="C26" s="1">
        <f t="shared" si="0"/>
        <v>7504.8557868747448</v>
      </c>
      <c r="D26" s="1">
        <f t="shared" si="2"/>
        <v>3301.8115460149515</v>
      </c>
      <c r="E26" s="5">
        <f t="shared" si="3"/>
        <v>-216.70043161999669</v>
      </c>
      <c r="F26" s="1">
        <f t="shared" si="4"/>
        <v>120172.42824615593</v>
      </c>
    </row>
    <row r="27" spans="1:6">
      <c r="A27">
        <v>39</v>
      </c>
      <c r="B27" s="1">
        <f t="shared" si="6"/>
        <v>96625.018256012336</v>
      </c>
      <c r="C27" s="1">
        <f t="shared" si="0"/>
        <v>7730.0014604809867</v>
      </c>
      <c r="D27" s="1">
        <f t="shared" si="2"/>
        <v>3606.793028603644</v>
      </c>
      <c r="E27" s="5">
        <f t="shared" si="3"/>
        <v>-236.71660092343299</v>
      </c>
      <c r="F27" s="1">
        <f t="shared" si="4"/>
        <v>131272.50613431714</v>
      </c>
    </row>
    <row r="28" spans="1:6">
      <c r="A28">
        <v>40</v>
      </c>
      <c r="B28" s="1">
        <f t="shared" si="6"/>
        <v>99523.768803692714</v>
      </c>
      <c r="C28" s="1">
        <f t="shared" si="0"/>
        <v>7961.901504295417</v>
      </c>
      <c r="D28" s="1">
        <f t="shared" si="2"/>
        <v>3926.3498900259501</v>
      </c>
      <c r="E28" s="5">
        <f t="shared" si="3"/>
        <v>-257.68936355154926</v>
      </c>
      <c r="F28" s="1">
        <f t="shared" si="4"/>
        <v>142903.06816508694</v>
      </c>
    </row>
    <row r="29" spans="1:6">
      <c r="A29">
        <v>41</v>
      </c>
      <c r="B29" s="1">
        <f>1.025*B28</f>
        <v>102011.86302378502</v>
      </c>
      <c r="C29" s="1">
        <f t="shared" si="0"/>
        <v>8160.9490419028016</v>
      </c>
      <c r="D29" s="1">
        <f t="shared" si="2"/>
        <v>4259.9397477025304</v>
      </c>
      <c r="E29" s="5">
        <f t="shared" si="3"/>
        <v>-279.58312251844609</v>
      </c>
      <c r="F29" s="1">
        <f t="shared" si="4"/>
        <v>155044.37383217385</v>
      </c>
    </row>
    <row r="30" spans="1:6">
      <c r="A30">
        <v>42</v>
      </c>
      <c r="B30" s="1">
        <f t="shared" ref="B30:B40" si="7">1.025*B29</f>
        <v>104562.15959937964</v>
      </c>
      <c r="C30" s="1">
        <f t="shared" si="0"/>
        <v>8364.9727679503703</v>
      </c>
      <c r="D30" s="1">
        <f t="shared" si="2"/>
        <v>4608.0726806976454</v>
      </c>
      <c r="E30" s="5">
        <f t="shared" si="3"/>
        <v>-302.43135470547935</v>
      </c>
      <c r="F30" s="1">
        <f t="shared" si="4"/>
        <v>167714.98792611639</v>
      </c>
    </row>
    <row r="31" spans="1:6">
      <c r="A31">
        <v>43</v>
      </c>
      <c r="B31" s="1">
        <f t="shared" si="7"/>
        <v>107176.21358936412</v>
      </c>
      <c r="C31" s="1">
        <f t="shared" si="0"/>
        <v>8574.0970871491299</v>
      </c>
      <c r="D31" s="1">
        <f t="shared" si="2"/>
        <v>4971.275716209223</v>
      </c>
      <c r="E31" s="5">
        <f t="shared" si="3"/>
        <v>-326.26864931305454</v>
      </c>
      <c r="F31" s="1">
        <f t="shared" si="4"/>
        <v>180934.0920801617</v>
      </c>
    </row>
    <row r="32" spans="1:6">
      <c r="A32">
        <v>44</v>
      </c>
      <c r="B32" s="1">
        <f t="shared" si="7"/>
        <v>109855.61892909821</v>
      </c>
      <c r="C32" s="1">
        <f t="shared" si="0"/>
        <v>8788.4495143278582</v>
      </c>
      <c r="D32" s="1">
        <f t="shared" si="2"/>
        <v>5350.0933638359311</v>
      </c>
      <c r="E32" s="5">
        <f t="shared" si="3"/>
        <v>-351.1307429249859</v>
      </c>
      <c r="F32" s="1">
        <f t="shared" si="4"/>
        <v>194721.50421540052</v>
      </c>
    </row>
    <row r="33" spans="1:6">
      <c r="A33">
        <v>45</v>
      </c>
      <c r="B33" s="1">
        <f t="shared" si="7"/>
        <v>112602.00940232565</v>
      </c>
      <c r="C33" s="1">
        <f t="shared" si="0"/>
        <v>9008.1607521860533</v>
      </c>
      <c r="D33" s="1">
        <f t="shared" si="2"/>
        <v>5745.0881661141548</v>
      </c>
      <c r="E33" s="5">
        <f t="shared" si="3"/>
        <v>-377.05455564066131</v>
      </c>
      <c r="F33" s="1">
        <f t="shared" si="4"/>
        <v>209097.69857806005</v>
      </c>
    </row>
    <row r="34" spans="1:6">
      <c r="A34">
        <v>46</v>
      </c>
      <c r="B34" s="1">
        <f t="shared" si="7"/>
        <v>115417.05963738379</v>
      </c>
      <c r="C34" s="1">
        <f t="shared" si="0"/>
        <v>9233.3647709907036</v>
      </c>
      <c r="D34" s="1">
        <f t="shared" si="2"/>
        <v>6156.8412658083726</v>
      </c>
      <c r="E34" s="5">
        <f t="shared" si="3"/>
        <v>-404.07822830674644</v>
      </c>
      <c r="F34" s="1">
        <f t="shared" si="4"/>
        <v>224083.82638655239</v>
      </c>
    </row>
    <row r="35" spans="1:6">
      <c r="A35">
        <v>47</v>
      </c>
      <c r="B35" s="1">
        <f t="shared" si="7"/>
        <v>118302.48612831837</v>
      </c>
      <c r="C35" s="1">
        <f t="shared" si="0"/>
        <v>9464.1988902654703</v>
      </c>
      <c r="D35" s="1">
        <f t="shared" si="2"/>
        <v>6585.9529904525634</v>
      </c>
      <c r="E35" s="5">
        <f t="shared" si="3"/>
        <v>-432.24116088108673</v>
      </c>
      <c r="F35" s="1">
        <f t="shared" si="4"/>
        <v>239701.73710638931</v>
      </c>
    </row>
    <row r="36" spans="1:6">
      <c r="A36">
        <v>48</v>
      </c>
      <c r="B36" s="1">
        <f t="shared" si="7"/>
        <v>121260.04828152632</v>
      </c>
      <c r="C36" s="1">
        <f t="shared" si="0"/>
        <v>9700.803862522107</v>
      </c>
      <c r="D36" s="1">
        <f t="shared" si="2"/>
        <v>7033.0434546547676</v>
      </c>
      <c r="E36" s="5">
        <f t="shared" si="3"/>
        <v>-461.5840519624191</v>
      </c>
      <c r="F36" s="1">
        <f t="shared" si="4"/>
        <v>255974.00037160376</v>
      </c>
    </row>
    <row r="37" spans="1:6">
      <c r="A37">
        <v>49</v>
      </c>
      <c r="B37" s="1">
        <f t="shared" si="7"/>
        <v>124291.54948856447</v>
      </c>
      <c r="C37" s="1">
        <f t="shared" si="0"/>
        <v>9943.3239590851572</v>
      </c>
      <c r="D37" s="1">
        <f t="shared" si="2"/>
        <v>7498.7531806918778</v>
      </c>
      <c r="E37" s="5">
        <f t="shared" si="3"/>
        <v>-492.14893952048538</v>
      </c>
      <c r="F37" s="1">
        <f t="shared" si="4"/>
        <v>272923.92857186031</v>
      </c>
    </row>
    <row r="38" spans="1:6">
      <c r="A38">
        <v>50</v>
      </c>
      <c r="B38" s="1">
        <f t="shared" si="7"/>
        <v>127398.83822577857</v>
      </c>
      <c r="C38" s="1">
        <f t="shared" si="0"/>
        <v>10191.907058062287</v>
      </c>
      <c r="D38" s="1">
        <f t="shared" si="2"/>
        <v>7983.7437379370785</v>
      </c>
      <c r="E38" s="5">
        <f t="shared" si="3"/>
        <v>-523.97924286214732</v>
      </c>
      <c r="F38" s="1">
        <f t="shared" si="4"/>
        <v>290575.60012499749</v>
      </c>
    </row>
    <row r="39" spans="1:6">
      <c r="A39">
        <v>51</v>
      </c>
      <c r="B39" s="1">
        <f t="shared" si="7"/>
        <v>130583.80918142303</v>
      </c>
      <c r="C39" s="1">
        <f t="shared" si="0"/>
        <v>10446.704734513842</v>
      </c>
      <c r="D39" s="1">
        <f t="shared" si="2"/>
        <v>8488.6984016781935</v>
      </c>
      <c r="E39" s="5">
        <f t="shared" si="3"/>
        <v>-557.11980587014114</v>
      </c>
      <c r="F39" s="1">
        <f t="shared" si="4"/>
        <v>308953.88345531933</v>
      </c>
    </row>
    <row r="40" spans="1:6">
      <c r="A40">
        <v>52</v>
      </c>
      <c r="B40" s="1">
        <f t="shared" si="7"/>
        <v>133848.40441095858</v>
      </c>
      <c r="C40" s="1">
        <f t="shared" si="0"/>
        <v>10707.872352876686</v>
      </c>
      <c r="D40" s="1">
        <f t="shared" si="2"/>
        <v>9014.322831901407</v>
      </c>
      <c r="E40" s="5">
        <f t="shared" si="3"/>
        <v>-591.61694155217538</v>
      </c>
      <c r="F40" s="1">
        <f t="shared" si="4"/>
        <v>328084.46169854526</v>
      </c>
    </row>
    <row r="41" spans="1:6">
      <c r="A41">
        <v>53</v>
      </c>
      <c r="B41" s="1">
        <f>1.01*B40</f>
        <v>135186.88845506817</v>
      </c>
      <c r="C41" s="1">
        <f t="shared" si="0"/>
        <v>10814.951076405454</v>
      </c>
      <c r="D41" s="1">
        <f t="shared" si="2"/>
        <v>9556.8164123088063</v>
      </c>
      <c r="E41" s="5">
        <f t="shared" si="3"/>
        <v>-627.22121253706723</v>
      </c>
      <c r="F41" s="1">
        <f t="shared" si="4"/>
        <v>347829.00797472248</v>
      </c>
    </row>
    <row r="42" spans="1:6">
      <c r="A42">
        <v>54</v>
      </c>
      <c r="B42" s="1">
        <f t="shared" ref="B42:B65" si="8">1.01*B41</f>
        <v>136538.75733961884</v>
      </c>
      <c r="C42" s="1">
        <f t="shared" si="0"/>
        <v>10923.100587169507</v>
      </c>
      <c r="D42" s="1">
        <f t="shared" si="2"/>
        <v>10116.653820617345</v>
      </c>
      <c r="E42" s="5">
        <f t="shared" si="3"/>
        <v>-663.96377228851679</v>
      </c>
      <c r="F42" s="1">
        <f t="shared" si="4"/>
        <v>368204.79861022084</v>
      </c>
    </row>
    <row r="43" spans="1:6">
      <c r="A43">
        <v>55</v>
      </c>
      <c r="B43" s="1">
        <f t="shared" si="8"/>
        <v>137904.14491301501</v>
      </c>
      <c r="C43" s="1">
        <f t="shared" si="0"/>
        <v>11032.331593041201</v>
      </c>
      <c r="D43" s="1">
        <f t="shared" si="2"/>
        <v>10694.322543692855</v>
      </c>
      <c r="E43" s="5">
        <f t="shared" si="3"/>
        <v>-701.87661494451868</v>
      </c>
      <c r="F43" s="1">
        <f t="shared" si="4"/>
        <v>389229.57613201032</v>
      </c>
    </row>
    <row r="44" spans="1:6">
      <c r="A44">
        <v>56</v>
      </c>
      <c r="B44" s="1">
        <f t="shared" si="8"/>
        <v>139283.18636214518</v>
      </c>
      <c r="C44" s="1">
        <f t="shared" si="0"/>
        <v>11142.654908971614</v>
      </c>
      <c r="D44" s="1">
        <f t="shared" si="2"/>
        <v>11290.323218075413</v>
      </c>
      <c r="E44" s="5">
        <f t="shared" si="3"/>
        <v>-740.99259766630325</v>
      </c>
      <c r="F44" s="1">
        <f t="shared" si="4"/>
        <v>410921.56166139111</v>
      </c>
    </row>
    <row r="45" spans="1:6">
      <c r="A45">
        <v>57</v>
      </c>
      <c r="B45" s="1">
        <f t="shared" si="8"/>
        <v>140676.01822576663</v>
      </c>
      <c r="C45" s="1">
        <f t="shared" si="0"/>
        <v>11254.081458061331</v>
      </c>
      <c r="D45" s="1">
        <f t="shared" si="2"/>
        <v>11905.169979507336</v>
      </c>
      <c r="E45" s="5">
        <f t="shared" si="3"/>
        <v>-781.34546357812758</v>
      </c>
      <c r="F45" s="1">
        <f t="shared" si="4"/>
        <v>433299.46763538168</v>
      </c>
    </row>
    <row r="46" spans="1:6">
      <c r="A46">
        <v>58</v>
      </c>
      <c r="B46" s="1">
        <f t="shared" si="8"/>
        <v>142082.77840802429</v>
      </c>
      <c r="C46" s="1">
        <f t="shared" si="0"/>
        <v>11366.622272641944</v>
      </c>
      <c r="D46" s="1">
        <f t="shared" si="2"/>
        <v>12539.390821701316</v>
      </c>
      <c r="E46" s="5">
        <f t="shared" si="3"/>
        <v>-822.96986531350478</v>
      </c>
      <c r="F46" s="1">
        <f t="shared" si="4"/>
        <v>456382.51086441142</v>
      </c>
    </row>
    <row r="47" spans="1:6">
      <c r="A47">
        <v>59</v>
      </c>
      <c r="B47" s="1">
        <f t="shared" si="8"/>
        <v>143503.60619210452</v>
      </c>
      <c r="C47" s="1">
        <f t="shared" si="0"/>
        <v>11480.288495368362</v>
      </c>
      <c r="D47" s="1">
        <f t="shared" si="2"/>
        <v>13193.527964592489</v>
      </c>
      <c r="E47" s="5">
        <f t="shared" si="3"/>
        <v>-865.90138918387015</v>
      </c>
      <c r="F47" s="1">
        <f t="shared" si="4"/>
        <v>480190.42593518842</v>
      </c>
    </row>
    <row r="48" spans="1:6">
      <c r="A48">
        <v>60</v>
      </c>
      <c r="B48" s="1">
        <f t="shared" si="8"/>
        <v>144938.64225402556</v>
      </c>
      <c r="C48" s="1">
        <f t="shared" si="0"/>
        <v>11595.091380322045</v>
      </c>
      <c r="D48" s="1">
        <f t="shared" si="2"/>
        <v>13868.138232324591</v>
      </c>
      <c r="E48" s="5">
        <f t="shared" si="3"/>
        <v>-910.17657998610309</v>
      </c>
      <c r="F48" s="1">
        <f t="shared" si="4"/>
        <v>504743.47896784893</v>
      </c>
    </row>
    <row r="49" spans="1:6">
      <c r="A49">
        <v>61</v>
      </c>
      <c r="B49" s="1">
        <f t="shared" si="8"/>
        <v>146388.02867656582</v>
      </c>
      <c r="C49" s="1">
        <f t="shared" si="0"/>
        <v>11711.042294125265</v>
      </c>
      <c r="D49" s="1">
        <f t="shared" si="2"/>
        <v>14563.793441227037</v>
      </c>
      <c r="E49" s="5">
        <f t="shared" si="3"/>
        <v>-955.83296646576207</v>
      </c>
      <c r="F49" s="1">
        <f t="shared" si="4"/>
        <v>530062.48173673544</v>
      </c>
    </row>
    <row r="50" spans="1:6">
      <c r="A50">
        <v>62</v>
      </c>
      <c r="B50" s="1">
        <f t="shared" si="8"/>
        <v>147851.90896333149</v>
      </c>
      <c r="C50" s="1">
        <f t="shared" si="0"/>
        <v>11828.152717066519</v>
      </c>
      <c r="D50" s="1">
        <f t="shared" si="2"/>
        <v>15281.080798046474</v>
      </c>
      <c r="E50" s="5">
        <f t="shared" si="3"/>
        <v>-1002.9090874533269</v>
      </c>
      <c r="F50" s="1">
        <f t="shared" si="4"/>
        <v>556168.80616439506</v>
      </c>
    </row>
    <row r="51" spans="1:6">
      <c r="A51">
        <v>63</v>
      </c>
      <c r="B51" s="1">
        <f t="shared" si="8"/>
        <v>149330.42805296479</v>
      </c>
      <c r="C51" s="1">
        <f t="shared" si="0"/>
        <v>11946.434244237184</v>
      </c>
      <c r="D51" s="1">
        <f t="shared" si="2"/>
        <v>16020.603308703294</v>
      </c>
      <c r="E51" s="5">
        <f t="shared" si="3"/>
        <v>-1051.4445186912039</v>
      </c>
      <c r="F51" s="1">
        <f t="shared" si="4"/>
        <v>583084.39919864433</v>
      </c>
    </row>
    <row r="52" spans="1:6">
      <c r="A52">
        <v>64</v>
      </c>
      <c r="B52" s="1">
        <f t="shared" si="8"/>
        <v>150823.73233349444</v>
      </c>
      <c r="C52" s="1">
        <f t="shared" si="0"/>
        <v>12065.898586679556</v>
      </c>
      <c r="D52" s="1">
        <f t="shared" si="2"/>
        <v>16782.980197850782</v>
      </c>
      <c r="E52" s="5">
        <f t="shared" si="3"/>
        <v>-1101.4799003697144</v>
      </c>
      <c r="F52" s="1">
        <f t="shared" si="4"/>
        <v>610831.79808280489</v>
      </c>
    </row>
    <row r="53" spans="1:6">
      <c r="A53">
        <v>65</v>
      </c>
      <c r="B53" s="1">
        <f t="shared" si="8"/>
        <v>152331.96965682937</v>
      </c>
      <c r="C53" s="1">
        <f t="shared" si="0"/>
        <v>12186.55757254635</v>
      </c>
      <c r="D53" s="1">
        <f t="shared" si="2"/>
        <v>17568.847339521832</v>
      </c>
      <c r="E53" s="5">
        <f t="shared" si="3"/>
        <v>-1153.0569653907714</v>
      </c>
      <c r="F53" s="1">
        <f t="shared" si="4"/>
        <v>639434.14602948225</v>
      </c>
    </row>
    <row r="54" spans="1:6">
      <c r="A54">
        <v>66</v>
      </c>
      <c r="B54" s="1">
        <f t="shared" si="8"/>
        <v>153855.28935339767</v>
      </c>
      <c r="C54" s="1">
        <f t="shared" si="0"/>
        <v>12308.423148271815</v>
      </c>
      <c r="D54" s="1">
        <f t="shared" si="2"/>
        <v>18378.857699155757</v>
      </c>
      <c r="E54" s="5">
        <f t="shared" si="3"/>
        <v>-1206.2185683784378</v>
      </c>
      <c r="F54" s="1">
        <f t="shared" si="4"/>
        <v>668915.20830853144</v>
      </c>
    </row>
    <row r="55" spans="1:6">
      <c r="A55" s="9">
        <v>67</v>
      </c>
      <c r="B55" s="1">
        <f t="shared" si="8"/>
        <v>155393.84224693166</v>
      </c>
      <c r="C55" s="1">
        <f>$B$4*B55</f>
        <v>12431.507379754534</v>
      </c>
      <c r="D55" s="1">
        <f>(F54+C55)*$B$5</f>
        <v>19213.681787305246</v>
      </c>
      <c r="E55" s="5">
        <f>$B$7*(C55+F54+D55)*-1</f>
        <v>-1261.0087154560642</v>
      </c>
      <c r="F55" s="1">
        <f t="shared" si="4"/>
        <v>699299.38876013516</v>
      </c>
    </row>
    <row r="56" spans="1:6">
      <c r="A56">
        <v>68</v>
      </c>
      <c r="B56" s="1">
        <f t="shared" si="8"/>
        <v>156947.78066940096</v>
      </c>
      <c r="C56" s="1">
        <f t="shared" ref="C56:C65" si="9">$B$4*B56</f>
        <v>12555.822453552077</v>
      </c>
      <c r="D56" s="1">
        <f>(F55+C56)*$B$5</f>
        <v>20074.008125331744</v>
      </c>
      <c r="E56" s="5">
        <f t="shared" ref="E56:E78" si="10">$B$7*(C56+F55+D56)*-1</f>
        <v>-1317.4725948102341</v>
      </c>
      <c r="F56" s="1">
        <f t="shared" si="4"/>
        <v>730611.74674420874</v>
      </c>
    </row>
    <row r="57" spans="1:6">
      <c r="A57">
        <v>69</v>
      </c>
      <c r="B57" s="1">
        <f t="shared" si="8"/>
        <v>158517.25847609498</v>
      </c>
      <c r="C57" s="1">
        <f t="shared" si="9"/>
        <v>12681.380678087598</v>
      </c>
      <c r="D57" s="1">
        <f t="shared" ref="D57:D78" si="11">(F56+C57)*$B$5</f>
        <v>20960.543723405317</v>
      </c>
      <c r="E57" s="5">
        <f t="shared" si="10"/>
        <v>-1375.6566080622629</v>
      </c>
      <c r="F57" s="1">
        <f t="shared" si="4"/>
        <v>762878.01453763945</v>
      </c>
    </row>
    <row r="58" spans="1:6">
      <c r="A58">
        <v>70</v>
      </c>
      <c r="B58" s="1">
        <f t="shared" si="8"/>
        <v>160102.43106085595</v>
      </c>
      <c r="C58" s="1">
        <f t="shared" si="9"/>
        <v>12808.194484868476</v>
      </c>
      <c r="D58" s="1">
        <f t="shared" si="11"/>
        <v>21874.014571133626</v>
      </c>
      <c r="E58" s="5">
        <f t="shared" si="10"/>
        <v>-1435.6084024685547</v>
      </c>
      <c r="F58" s="1">
        <f t="shared" si="4"/>
        <v>796124.61519117304</v>
      </c>
    </row>
    <row r="59" spans="1:6">
      <c r="A59">
        <v>71</v>
      </c>
      <c r="B59" s="1">
        <f t="shared" si="8"/>
        <v>161703.45537146452</v>
      </c>
      <c r="C59" s="1">
        <f t="shared" si="9"/>
        <v>12936.276429717162</v>
      </c>
      <c r="D59" s="1">
        <f t="shared" si="11"/>
        <v>22815.166141153088</v>
      </c>
      <c r="E59" s="5">
        <f t="shared" si="10"/>
        <v>-1497.3769039716778</v>
      </c>
      <c r="F59" s="1">
        <f t="shared" si="4"/>
        <v>830378.68085807166</v>
      </c>
    </row>
    <row r="60" spans="1:6">
      <c r="A60">
        <v>72</v>
      </c>
      <c r="B60" s="1">
        <f t="shared" si="8"/>
        <v>163320.48992517916</v>
      </c>
      <c r="C60" s="1">
        <f t="shared" si="9"/>
        <v>13065.639194014333</v>
      </c>
      <c r="D60" s="1">
        <f t="shared" si="11"/>
        <v>23784.763906024116</v>
      </c>
      <c r="E60" s="5">
        <f t="shared" si="10"/>
        <v>-1561.0123511245984</v>
      </c>
      <c r="F60" s="1">
        <f t="shared" si="4"/>
        <v>865668.07160698564</v>
      </c>
    </row>
    <row r="61" spans="1:6">
      <c r="A61">
        <v>73</v>
      </c>
      <c r="B61" s="1">
        <f t="shared" si="8"/>
        <v>164953.69482443095</v>
      </c>
      <c r="C61" s="1">
        <f t="shared" si="9"/>
        <v>13196.295585954476</v>
      </c>
      <c r="D61" s="1">
        <f t="shared" si="11"/>
        <v>24783.59386878139</v>
      </c>
      <c r="E61" s="5">
        <f t="shared" si="10"/>
        <v>-1626.5663299110986</v>
      </c>
      <c r="F61" s="1">
        <f t="shared" si="4"/>
        <v>902021.39473181032</v>
      </c>
    </row>
    <row r="62" spans="1:6">
      <c r="A62">
        <v>74</v>
      </c>
      <c r="B62" s="1">
        <f t="shared" si="8"/>
        <v>166603.23177267527</v>
      </c>
      <c r="C62" s="1">
        <f t="shared" si="9"/>
        <v>13328.258541814022</v>
      </c>
      <c r="D62" s="1">
        <f t="shared" si="11"/>
        <v>25812.463107499167</v>
      </c>
      <c r="E62" s="5">
        <f t="shared" si="10"/>
        <v>-1694.0918094860224</v>
      </c>
      <c r="F62" s="1">
        <f t="shared" si="4"/>
        <v>939468.02457163751</v>
      </c>
    </row>
    <row r="63" spans="1:6">
      <c r="A63">
        <v>75</v>
      </c>
      <c r="B63" s="1">
        <f t="shared" si="8"/>
        <v>168269.26409040202</v>
      </c>
      <c r="C63" s="1">
        <f t="shared" si="9"/>
        <v>13461.541127232162</v>
      </c>
      <c r="D63" s="1">
        <f t="shared" si="11"/>
        <v>26872.200334241443</v>
      </c>
      <c r="E63" s="5">
        <f t="shared" si="10"/>
        <v>-1763.6431788596001</v>
      </c>
      <c r="F63" s="1">
        <f t="shared" si="4"/>
        <v>978038.12285425153</v>
      </c>
    </row>
    <row r="64" spans="1:6">
      <c r="A64">
        <v>76</v>
      </c>
      <c r="B64" s="1">
        <f t="shared" si="8"/>
        <v>169951.95673130604</v>
      </c>
      <c r="C64" s="1">
        <f t="shared" si="9"/>
        <v>13596.156538504483</v>
      </c>
      <c r="D64" s="1">
        <f t="shared" si="11"/>
        <v>27963.6564687762</v>
      </c>
      <c r="E64" s="5">
        <f t="shared" si="10"/>
        <v>-1835.276284550758</v>
      </c>
      <c r="F64" s="1">
        <f t="shared" si="4"/>
        <v>1017762.6595769814</v>
      </c>
    </row>
    <row r="65" spans="1:6">
      <c r="A65" s="8">
        <v>77</v>
      </c>
      <c r="B65" s="1">
        <f t="shared" si="8"/>
        <v>171651.47629861909</v>
      </c>
      <c r="C65" s="1">
        <f t="shared" si="9"/>
        <v>13732.118103889528</v>
      </c>
      <c r="D65" s="1">
        <f t="shared" si="11"/>
        <v>29087.705227443214</v>
      </c>
      <c r="E65" s="5">
        <f t="shared" si="10"/>
        <v>-1909.0484692349653</v>
      </c>
      <c r="F65" s="1">
        <f t="shared" si="4"/>
        <v>1058673.4344390791</v>
      </c>
    </row>
    <row r="66" spans="1:6">
      <c r="A66">
        <v>78</v>
      </c>
      <c r="B66" s="1">
        <f t="shared" ref="B57:B78" si="12">2905*12</f>
        <v>34860</v>
      </c>
      <c r="C66" s="1">
        <f t="shared" ref="C57:C78" si="13">(($B$55*0.795)-B66)*-1</f>
        <v>-88678.10458631067</v>
      </c>
      <c r="D66" s="1">
        <f t="shared" si="11"/>
        <v>27353.447479579154</v>
      </c>
      <c r="E66" s="5">
        <f t="shared" si="10"/>
        <v>-1795.2277991982255</v>
      </c>
      <c r="F66" s="1">
        <f t="shared" si="4"/>
        <v>995553.54953314934</v>
      </c>
    </row>
    <row r="67" spans="1:6">
      <c r="A67">
        <v>79</v>
      </c>
      <c r="B67" s="1">
        <f t="shared" si="12"/>
        <v>34860</v>
      </c>
      <c r="C67" s="1">
        <f t="shared" si="13"/>
        <v>-88678.10458631067</v>
      </c>
      <c r="D67" s="1">
        <f t="shared" si="11"/>
        <v>25573.494109129941</v>
      </c>
      <c r="E67" s="5">
        <f t="shared" si="10"/>
        <v>-1678.4080903007434</v>
      </c>
      <c r="F67" s="1">
        <f t="shared" si="4"/>
        <v>930770.5309656678</v>
      </c>
    </row>
    <row r="68" spans="1:6">
      <c r="A68">
        <v>80</v>
      </c>
      <c r="B68" s="1">
        <f t="shared" si="12"/>
        <v>34860</v>
      </c>
      <c r="C68" s="1">
        <f t="shared" si="13"/>
        <v>-88678.10458631067</v>
      </c>
      <c r="D68" s="1">
        <f t="shared" si="11"/>
        <v>23746.641090958008</v>
      </c>
      <c r="E68" s="5">
        <f t="shared" si="10"/>
        <v>-1558.5103214465673</v>
      </c>
      <c r="F68" s="1">
        <f t="shared" si="4"/>
        <v>864280.55714886857</v>
      </c>
    </row>
    <row r="69" spans="1:6">
      <c r="A69">
        <v>81</v>
      </c>
      <c r="B69" s="1">
        <f t="shared" si="12"/>
        <v>34860</v>
      </c>
      <c r="C69" s="1">
        <f t="shared" si="13"/>
        <v>-88678.10458631067</v>
      </c>
      <c r="D69" s="1">
        <f t="shared" si="11"/>
        <v>21871.652675299894</v>
      </c>
      <c r="E69" s="5">
        <f t="shared" si="10"/>
        <v>-1435.453389428144</v>
      </c>
      <c r="F69" s="1">
        <f t="shared" si="4"/>
        <v>796038.6518484297</v>
      </c>
    </row>
    <row r="70" spans="1:6">
      <c r="A70">
        <v>82</v>
      </c>
      <c r="B70" s="1">
        <f t="shared" si="12"/>
        <v>34860</v>
      </c>
      <c r="C70" s="1">
        <f t="shared" si="13"/>
        <v>-88678.10458631067</v>
      </c>
      <c r="D70" s="1">
        <f t="shared" si="11"/>
        <v>19947.260551860189</v>
      </c>
      <c r="E70" s="5">
        <f t="shared" si="10"/>
        <v>-1309.1540540651627</v>
      </c>
      <c r="F70" s="1">
        <f t="shared" si="4"/>
        <v>725998.6537599141</v>
      </c>
    </row>
    <row r="71" spans="1:6">
      <c r="A71">
        <v>83</v>
      </c>
      <c r="B71" s="1">
        <f t="shared" si="12"/>
        <v>34860</v>
      </c>
      <c r="C71" s="1">
        <f t="shared" si="13"/>
        <v>-88678.10458631067</v>
      </c>
      <c r="D71" s="1">
        <f t="shared" si="11"/>
        <v>17972.162991880356</v>
      </c>
      <c r="E71" s="5">
        <f t="shared" si="10"/>
        <v>-1179.5268818978707</v>
      </c>
      <c r="F71" s="1">
        <f t="shared" si="4"/>
        <v>654113.18528358592</v>
      </c>
    </row>
    <row r="72" spans="1:6">
      <c r="A72">
        <v>84</v>
      </c>
      <c r="B72" s="1">
        <f t="shared" si="12"/>
        <v>34860</v>
      </c>
      <c r="C72" s="1">
        <f t="shared" si="13"/>
        <v>-88678.10458631067</v>
      </c>
      <c r="D72" s="1">
        <f t="shared" si="11"/>
        <v>15945.023967602121</v>
      </c>
      <c r="E72" s="5">
        <f t="shared" si="10"/>
        <v>-1046.4841883967792</v>
      </c>
      <c r="F72" s="1">
        <f t="shared" si="4"/>
        <v>580333.62047648057</v>
      </c>
    </row>
    <row r="73" spans="1:6">
      <c r="A73">
        <v>85</v>
      </c>
      <c r="B73" s="1">
        <f t="shared" si="12"/>
        <v>34860</v>
      </c>
      <c r="C73" s="1">
        <f t="shared" si="13"/>
        <v>-88678.10458631067</v>
      </c>
      <c r="D73" s="1">
        <f t="shared" si="11"/>
        <v>13864.472248529735</v>
      </c>
      <c r="E73" s="5">
        <f t="shared" si="10"/>
        <v>-909.93597864965932</v>
      </c>
      <c r="F73" s="1">
        <f t="shared" si="4"/>
        <v>504610.05216004996</v>
      </c>
    </row>
    <row r="74" spans="1:6">
      <c r="A74">
        <v>86</v>
      </c>
      <c r="B74" s="1">
        <f t="shared" si="12"/>
        <v>34860</v>
      </c>
      <c r="C74" s="1">
        <f t="shared" si="13"/>
        <v>-88678.10458631067</v>
      </c>
      <c r="D74" s="1">
        <f t="shared" si="11"/>
        <v>11729.100473879849</v>
      </c>
      <c r="E74" s="5">
        <f t="shared" si="10"/>
        <v>-769.78988648571442</v>
      </c>
      <c r="F74" s="1">
        <f t="shared" si="4"/>
        <v>426891.25816113339</v>
      </c>
    </row>
    <row r="75" spans="1:6">
      <c r="A75">
        <v>87</v>
      </c>
      <c r="B75" s="1">
        <f t="shared" si="12"/>
        <v>34860</v>
      </c>
      <c r="C75" s="1">
        <f t="shared" si="13"/>
        <v>-88678.10458631067</v>
      </c>
      <c r="D75" s="1">
        <f t="shared" si="11"/>
        <v>9537.4642005915284</v>
      </c>
      <c r="E75" s="5">
        <f t="shared" si="10"/>
        <v>-625.95111199574569</v>
      </c>
      <c r="F75" s="1">
        <f t="shared" si="4"/>
        <v>347124.66666341852</v>
      </c>
    </row>
    <row r="76" spans="1:6">
      <c r="A76">
        <v>88</v>
      </c>
      <c r="B76" s="1">
        <f t="shared" si="12"/>
        <v>34860</v>
      </c>
      <c r="C76" s="1">
        <f t="shared" si="13"/>
        <v>-88678.10458631067</v>
      </c>
      <c r="D76" s="1">
        <f t="shared" si="11"/>
        <v>7288.0809262524981</v>
      </c>
      <c r="E76" s="5">
        <f t="shared" si="10"/>
        <v>-478.32235740604852</v>
      </c>
      <c r="F76" s="1">
        <f t="shared" ref="F76:F78" si="14">F75+C76+D76+E76</f>
        <v>265256.32064595429</v>
      </c>
    </row>
    <row r="77" spans="1:6">
      <c r="A77">
        <v>89</v>
      </c>
      <c r="B77" s="1">
        <f t="shared" si="12"/>
        <v>34860</v>
      </c>
      <c r="C77" s="1">
        <f t="shared" si="13"/>
        <v>-88678.10458631067</v>
      </c>
      <c r="D77" s="1">
        <f t="shared" si="11"/>
        <v>4979.429086280622</v>
      </c>
      <c r="E77" s="5">
        <f t="shared" si="10"/>
        <v>-326.80376126266356</v>
      </c>
      <c r="F77" s="1">
        <f t="shared" si="14"/>
        <v>181230.84138466156</v>
      </c>
    </row>
    <row r="78" spans="1:6">
      <c r="A78" s="6">
        <v>90</v>
      </c>
      <c r="B78" s="12">
        <f t="shared" si="12"/>
        <v>34860</v>
      </c>
      <c r="C78" s="12">
        <f t="shared" si="13"/>
        <v>-88678.10458631067</v>
      </c>
      <c r="D78" s="12">
        <f t="shared" si="11"/>
        <v>2609.9470246823462</v>
      </c>
      <c r="E78" s="13">
        <f t="shared" si="10"/>
        <v>-171.29283088145982</v>
      </c>
      <c r="F78" s="12">
        <f t="shared" si="14"/>
        <v>94991.390992151777</v>
      </c>
    </row>
    <row r="79" spans="1:6">
      <c r="E79" s="14">
        <f>SUM(E10:E78)</f>
        <v>-50389.747622161281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Low Cost</vt:lpstr>
      <vt:lpstr>High Cost</vt:lpstr>
      <vt:lpstr>Mid Cost</vt:lpstr>
      <vt:lpstr>Behavioral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 Ruml</dc:creator>
  <cp:lastModifiedBy>Carter Ruml</cp:lastModifiedBy>
  <dcterms:created xsi:type="dcterms:W3CDTF">2015-02-13T23:59:16Z</dcterms:created>
  <dcterms:modified xsi:type="dcterms:W3CDTF">2015-02-14T16:45:48Z</dcterms:modified>
</cp:coreProperties>
</file>